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H\RH\dados para atualização mensal\"/>
    </mc:Choice>
  </mc:AlternateContent>
  <bookViews>
    <workbookView xWindow="0" yWindow="0" windowWidth="24000" windowHeight="9435" tabRatio="500"/>
  </bookViews>
  <sheets>
    <sheet name="Plan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G95" i="1" l="1"/>
  <c r="BG94" i="1"/>
  <c r="BG93" i="1"/>
  <c r="BG92" i="1"/>
  <c r="BG91" i="1"/>
  <c r="BG90" i="1"/>
  <c r="BD83" i="1" l="1"/>
  <c r="BD90" i="1"/>
  <c r="BD62" i="1"/>
  <c r="BD69" i="1" s="1"/>
  <c r="BD76" i="1" s="1"/>
  <c r="BG83" i="1"/>
  <c r="BA83" i="1"/>
  <c r="BG76" i="1"/>
  <c r="BG69" i="1"/>
  <c r="BA69" i="1"/>
  <c r="BG62" i="1"/>
  <c r="AB81" i="1"/>
  <c r="AB88" i="1" s="1"/>
  <c r="AB95" i="1" s="1"/>
  <c r="AB87" i="1"/>
  <c r="AB94" i="1" s="1"/>
  <c r="AB86" i="1"/>
  <c r="AB85" i="1"/>
  <c r="AB84" i="1"/>
  <c r="AB91" i="1" s="1"/>
  <c r="AB83" i="1"/>
  <c r="AB90" i="1" s="1"/>
  <c r="Y83" i="1"/>
  <c r="Y84" i="1"/>
  <c r="Y85" i="1"/>
  <c r="Y86" i="1"/>
  <c r="Y87" i="1"/>
  <c r="Y88" i="1"/>
  <c r="AB93" i="1"/>
  <c r="AB92" i="1"/>
  <c r="AB80" i="1"/>
  <c r="AB79" i="1"/>
  <c r="AB78" i="1"/>
  <c r="AB77" i="1"/>
  <c r="AB76" i="1"/>
  <c r="AB74" i="1"/>
  <c r="AB73" i="1"/>
  <c r="AB72" i="1"/>
  <c r="AB71" i="1"/>
  <c r="AB70" i="1"/>
  <c r="AB69" i="1"/>
  <c r="AB67" i="1"/>
  <c r="AB66" i="1"/>
  <c r="AB65" i="1"/>
  <c r="AB64" i="1"/>
  <c r="AB63" i="1"/>
  <c r="AB62" i="1"/>
  <c r="AE93" i="1"/>
  <c r="Y90" i="1"/>
  <c r="D90" i="1"/>
  <c r="AT87" i="1" l="1"/>
  <c r="AT94" i="1" s="1"/>
  <c r="AT86" i="1"/>
  <c r="AT93" i="1" s="1"/>
  <c r="AT60" i="1"/>
  <c r="AT67" i="1" s="1"/>
  <c r="AT74" i="1" s="1"/>
  <c r="AT81" i="1" s="1"/>
  <c r="AT88" i="1" s="1"/>
  <c r="AT95" i="1" s="1"/>
  <c r="AT59" i="1"/>
  <c r="AT66" i="1" s="1"/>
  <c r="AT73" i="1" s="1"/>
  <c r="AT80" i="1" s="1"/>
  <c r="AT58" i="1"/>
  <c r="AT65" i="1" s="1"/>
  <c r="AT72" i="1" s="1"/>
  <c r="AT79" i="1" s="1"/>
  <c r="AT57" i="1"/>
  <c r="AT64" i="1" s="1"/>
  <c r="AT71" i="1" s="1"/>
  <c r="AT78" i="1" s="1"/>
  <c r="AT85" i="1" s="1"/>
  <c r="AT92" i="1" s="1"/>
  <c r="AT56" i="1"/>
  <c r="AT63" i="1" s="1"/>
  <c r="AT70" i="1" s="1"/>
  <c r="AT77" i="1" s="1"/>
  <c r="AT84" i="1" s="1"/>
  <c r="AT91" i="1" s="1"/>
  <c r="AT55" i="1"/>
  <c r="AT62" i="1" s="1"/>
  <c r="AT69" i="1" s="1"/>
  <c r="AT76" i="1" s="1"/>
  <c r="AT83" i="1" s="1"/>
  <c r="AT90" i="1" s="1"/>
  <c r="AB55" i="1"/>
  <c r="AH35" i="1"/>
  <c r="AH42" i="1" s="1"/>
  <c r="AH49" i="1" s="1"/>
  <c r="AH56" i="1" s="1"/>
  <c r="AH63" i="1" s="1"/>
  <c r="AH70" i="1" s="1"/>
  <c r="AH77" i="1" s="1"/>
  <c r="AH84" i="1" s="1"/>
  <c r="AH91" i="1" s="1"/>
  <c r="J27" i="1"/>
  <c r="J34" i="1" s="1"/>
  <c r="J41" i="1" s="1"/>
  <c r="J48" i="1" s="1"/>
  <c r="J55" i="1" s="1"/>
  <c r="J62" i="1" s="1"/>
  <c r="J69" i="1" s="1"/>
  <c r="J76" i="1" s="1"/>
  <c r="J83" i="1" s="1"/>
  <c r="J90" i="1" s="1"/>
  <c r="AH25" i="1"/>
  <c r="AH32" i="1" s="1"/>
  <c r="AH39" i="1" s="1"/>
  <c r="AH46" i="1" s="1"/>
  <c r="AH53" i="1" s="1"/>
  <c r="AH60" i="1" s="1"/>
  <c r="AH67" i="1" s="1"/>
  <c r="AH74" i="1" s="1"/>
  <c r="AH81" i="1" s="1"/>
  <c r="AH88" i="1" s="1"/>
  <c r="AH95" i="1" s="1"/>
  <c r="G25" i="1"/>
  <c r="G32" i="1" s="1"/>
  <c r="G39" i="1" s="1"/>
  <c r="G46" i="1" s="1"/>
  <c r="G53" i="1" s="1"/>
  <c r="G60" i="1" s="1"/>
  <c r="G67" i="1" s="1"/>
  <c r="G74" i="1" s="1"/>
  <c r="G81" i="1" s="1"/>
  <c r="G88" i="1" s="1"/>
  <c r="G95" i="1" s="1"/>
  <c r="AE24" i="1"/>
  <c r="AE31" i="1" s="1"/>
  <c r="AE38" i="1" s="1"/>
  <c r="AE45" i="1" s="1"/>
  <c r="AE52" i="1" s="1"/>
  <c r="AE59" i="1" s="1"/>
  <c r="AE66" i="1" s="1"/>
  <c r="AE73" i="1" s="1"/>
  <c r="AE80" i="1" s="1"/>
  <c r="AE87" i="1" s="1"/>
  <c r="AE94" i="1" s="1"/>
  <c r="D24" i="1"/>
  <c r="D31" i="1" s="1"/>
  <c r="D38" i="1" s="1"/>
  <c r="D45" i="1" s="1"/>
  <c r="D52" i="1" s="1"/>
  <c r="D59" i="1" s="1"/>
  <c r="D66" i="1" s="1"/>
  <c r="D73" i="1" s="1"/>
  <c r="D80" i="1" s="1"/>
  <c r="D87" i="1" s="1"/>
  <c r="D94" i="1" s="1"/>
  <c r="Y23" i="1"/>
  <c r="Y30" i="1" s="1"/>
  <c r="Y37" i="1" s="1"/>
  <c r="Y44" i="1" s="1"/>
  <c r="Y51" i="1" s="1"/>
  <c r="Y58" i="1" s="1"/>
  <c r="Y65" i="1" s="1"/>
  <c r="Y72" i="1" s="1"/>
  <c r="Y79" i="1" s="1"/>
  <c r="Y93" i="1" s="1"/>
  <c r="BA22" i="1"/>
  <c r="BA29" i="1" s="1"/>
  <c r="BA36" i="1" s="1"/>
  <c r="BA43" i="1" s="1"/>
  <c r="BA50" i="1" s="1"/>
  <c r="BA57" i="1" s="1"/>
  <c r="BA64" i="1" s="1"/>
  <c r="BA71" i="1" s="1"/>
  <c r="BA78" i="1" s="1"/>
  <c r="BA85" i="1" s="1"/>
  <c r="BA92" i="1" s="1"/>
  <c r="V22" i="1"/>
  <c r="V29" i="1" s="1"/>
  <c r="V36" i="1" s="1"/>
  <c r="V43" i="1" s="1"/>
  <c r="V50" i="1" s="1"/>
  <c r="V57" i="1" s="1"/>
  <c r="V64" i="1" s="1"/>
  <c r="V71" i="1" s="1"/>
  <c r="V78" i="1" s="1"/>
  <c r="V85" i="1" s="1"/>
  <c r="V92" i="1" s="1"/>
  <c r="AW21" i="1"/>
  <c r="AW28" i="1" s="1"/>
  <c r="AW35" i="1" s="1"/>
  <c r="AW42" i="1" s="1"/>
  <c r="AW49" i="1" s="1"/>
  <c r="AW56" i="1" s="1"/>
  <c r="AW63" i="1" s="1"/>
  <c r="AW70" i="1" s="1"/>
  <c r="AW77" i="1" s="1"/>
  <c r="AW84" i="1" s="1"/>
  <c r="AW91" i="1" s="1"/>
  <c r="S21" i="1"/>
  <c r="S28" i="1" s="1"/>
  <c r="S35" i="1" s="1"/>
  <c r="S42" i="1" s="1"/>
  <c r="S49" i="1" s="1"/>
  <c r="S56" i="1" s="1"/>
  <c r="S63" i="1" s="1"/>
  <c r="S70" i="1" s="1"/>
  <c r="S77" i="1" s="1"/>
  <c r="S84" i="1" s="1"/>
  <c r="S91" i="1" s="1"/>
  <c r="AQ20" i="1"/>
  <c r="AQ27" i="1" s="1"/>
  <c r="AQ34" i="1" s="1"/>
  <c r="AQ41" i="1" s="1"/>
  <c r="AQ48" i="1" s="1"/>
  <c r="AQ55" i="1" s="1"/>
  <c r="AQ62" i="1" s="1"/>
  <c r="AQ69" i="1" s="1"/>
  <c r="AQ76" i="1" s="1"/>
  <c r="AQ83" i="1" s="1"/>
  <c r="AQ90" i="1" s="1"/>
  <c r="P20" i="1"/>
  <c r="P27" i="1" s="1"/>
  <c r="P34" i="1" s="1"/>
  <c r="P41" i="1" s="1"/>
  <c r="P48" i="1" s="1"/>
  <c r="P55" i="1" s="1"/>
  <c r="P62" i="1" s="1"/>
  <c r="P69" i="1" s="1"/>
  <c r="P76" i="1" s="1"/>
  <c r="P83" i="1" s="1"/>
  <c r="P90" i="1" s="1"/>
  <c r="BA18" i="1"/>
  <c r="BA25" i="1" s="1"/>
  <c r="BA32" i="1" s="1"/>
  <c r="BA39" i="1" s="1"/>
  <c r="BA46" i="1" s="1"/>
  <c r="BA53" i="1" s="1"/>
  <c r="BA60" i="1" s="1"/>
  <c r="BA67" i="1" s="1"/>
  <c r="BA74" i="1" s="1"/>
  <c r="BA81" i="1" s="1"/>
  <c r="BA88" i="1" s="1"/>
  <c r="BA95" i="1" s="1"/>
  <c r="AW18" i="1"/>
  <c r="AW25" i="1" s="1"/>
  <c r="AW32" i="1" s="1"/>
  <c r="AW39" i="1" s="1"/>
  <c r="AW46" i="1" s="1"/>
  <c r="AW53" i="1" s="1"/>
  <c r="AW60" i="1" s="1"/>
  <c r="AW67" i="1" s="1"/>
  <c r="AW74" i="1" s="1"/>
  <c r="AW81" i="1" s="1"/>
  <c r="AW88" i="1" s="1"/>
  <c r="AW95" i="1" s="1"/>
  <c r="AQ18" i="1"/>
  <c r="AQ25" i="1" s="1"/>
  <c r="AQ32" i="1" s="1"/>
  <c r="AQ39" i="1" s="1"/>
  <c r="AQ46" i="1" s="1"/>
  <c r="AQ53" i="1" s="1"/>
  <c r="AQ60" i="1" s="1"/>
  <c r="AQ67" i="1" s="1"/>
  <c r="AQ74" i="1" s="1"/>
  <c r="AQ81" i="1" s="1"/>
  <c r="AQ88" i="1" s="1"/>
  <c r="AQ95" i="1" s="1"/>
  <c r="AN18" i="1"/>
  <c r="AN25" i="1" s="1"/>
  <c r="AN32" i="1" s="1"/>
  <c r="AN39" i="1" s="1"/>
  <c r="AN46" i="1" s="1"/>
  <c r="AN53" i="1" s="1"/>
  <c r="AN60" i="1" s="1"/>
  <c r="AN67" i="1" s="1"/>
  <c r="AN74" i="1" s="1"/>
  <c r="AN81" i="1" s="1"/>
  <c r="AN88" i="1" s="1"/>
  <c r="AN95" i="1" s="1"/>
  <c r="AK18" i="1"/>
  <c r="AK25" i="1" s="1"/>
  <c r="AK32" i="1" s="1"/>
  <c r="AK39" i="1" s="1"/>
  <c r="AK46" i="1" s="1"/>
  <c r="AK53" i="1" s="1"/>
  <c r="AK60" i="1" s="1"/>
  <c r="AK67" i="1" s="1"/>
  <c r="AK74" i="1" s="1"/>
  <c r="AK81" i="1" s="1"/>
  <c r="AK88" i="1" s="1"/>
  <c r="AK95" i="1" s="1"/>
  <c r="AH18" i="1"/>
  <c r="AE18" i="1"/>
  <c r="AE25" i="1" s="1"/>
  <c r="AE32" i="1" s="1"/>
  <c r="AE39" i="1" s="1"/>
  <c r="AE46" i="1" s="1"/>
  <c r="AE53" i="1" s="1"/>
  <c r="AE60" i="1" s="1"/>
  <c r="AE67" i="1" s="1"/>
  <c r="AE74" i="1" s="1"/>
  <c r="AE81" i="1" s="1"/>
  <c r="AE88" i="1" s="1"/>
  <c r="AE95" i="1" s="1"/>
  <c r="Y18" i="1"/>
  <c r="Y25" i="1" s="1"/>
  <c r="Y32" i="1" s="1"/>
  <c r="Y39" i="1" s="1"/>
  <c r="Y46" i="1" s="1"/>
  <c r="Y53" i="1" s="1"/>
  <c r="Y60" i="1" s="1"/>
  <c r="Y67" i="1" s="1"/>
  <c r="Y74" i="1" s="1"/>
  <c r="Y81" i="1" s="1"/>
  <c r="Y95" i="1" s="1"/>
  <c r="V18" i="1"/>
  <c r="V25" i="1" s="1"/>
  <c r="V32" i="1" s="1"/>
  <c r="V39" i="1" s="1"/>
  <c r="V46" i="1" s="1"/>
  <c r="V53" i="1" s="1"/>
  <c r="V60" i="1" s="1"/>
  <c r="V67" i="1" s="1"/>
  <c r="V74" i="1" s="1"/>
  <c r="V81" i="1" s="1"/>
  <c r="V88" i="1" s="1"/>
  <c r="V95" i="1" s="1"/>
  <c r="S18" i="1"/>
  <c r="S25" i="1" s="1"/>
  <c r="S32" i="1" s="1"/>
  <c r="S39" i="1" s="1"/>
  <c r="S46" i="1" s="1"/>
  <c r="S53" i="1" s="1"/>
  <c r="S60" i="1" s="1"/>
  <c r="S67" i="1" s="1"/>
  <c r="S74" i="1" s="1"/>
  <c r="S81" i="1" s="1"/>
  <c r="S88" i="1" s="1"/>
  <c r="S95" i="1" s="1"/>
  <c r="P18" i="1"/>
  <c r="P25" i="1" s="1"/>
  <c r="P32" i="1" s="1"/>
  <c r="P39" i="1" s="1"/>
  <c r="P46" i="1" s="1"/>
  <c r="P53" i="1" s="1"/>
  <c r="P60" i="1" s="1"/>
  <c r="P67" i="1" s="1"/>
  <c r="P74" i="1" s="1"/>
  <c r="P81" i="1" s="1"/>
  <c r="P88" i="1" s="1"/>
  <c r="P95" i="1" s="1"/>
  <c r="M18" i="1"/>
  <c r="M25" i="1" s="1"/>
  <c r="M32" i="1" s="1"/>
  <c r="M39" i="1" s="1"/>
  <c r="M46" i="1" s="1"/>
  <c r="M53" i="1" s="1"/>
  <c r="M60" i="1" s="1"/>
  <c r="M67" i="1" s="1"/>
  <c r="M74" i="1" s="1"/>
  <c r="M81" i="1" s="1"/>
  <c r="M88" i="1" s="1"/>
  <c r="M95" i="1" s="1"/>
  <c r="J18" i="1"/>
  <c r="J25" i="1" s="1"/>
  <c r="J32" i="1" s="1"/>
  <c r="J39" i="1" s="1"/>
  <c r="J46" i="1" s="1"/>
  <c r="J53" i="1" s="1"/>
  <c r="J60" i="1" s="1"/>
  <c r="J67" i="1" s="1"/>
  <c r="J74" i="1" s="1"/>
  <c r="J81" i="1" s="1"/>
  <c r="J88" i="1" s="1"/>
  <c r="J95" i="1" s="1"/>
  <c r="G18" i="1"/>
  <c r="D18" i="1"/>
  <c r="D25" i="1" s="1"/>
  <c r="D32" i="1" s="1"/>
  <c r="D39" i="1" s="1"/>
  <c r="D46" i="1" s="1"/>
  <c r="D53" i="1" s="1"/>
  <c r="D60" i="1" s="1"/>
  <c r="D67" i="1" s="1"/>
  <c r="D74" i="1" s="1"/>
  <c r="D81" i="1" s="1"/>
  <c r="D88" i="1" s="1"/>
  <c r="D95" i="1" s="1"/>
  <c r="BA17" i="1"/>
  <c r="BA24" i="1" s="1"/>
  <c r="BA31" i="1" s="1"/>
  <c r="BA38" i="1" s="1"/>
  <c r="BA45" i="1" s="1"/>
  <c r="BA52" i="1" s="1"/>
  <c r="BA59" i="1" s="1"/>
  <c r="BA66" i="1" s="1"/>
  <c r="BA73" i="1" s="1"/>
  <c r="BA80" i="1" s="1"/>
  <c r="BA87" i="1" s="1"/>
  <c r="BA94" i="1" s="1"/>
  <c r="AW17" i="1"/>
  <c r="AW24" i="1" s="1"/>
  <c r="AW31" i="1" s="1"/>
  <c r="AW38" i="1" s="1"/>
  <c r="AW45" i="1" s="1"/>
  <c r="AW52" i="1" s="1"/>
  <c r="AW59" i="1" s="1"/>
  <c r="AW66" i="1" s="1"/>
  <c r="AW73" i="1" s="1"/>
  <c r="AW80" i="1" s="1"/>
  <c r="AW87" i="1" s="1"/>
  <c r="AW94" i="1" s="1"/>
  <c r="AQ17" i="1"/>
  <c r="AQ24" i="1" s="1"/>
  <c r="AQ31" i="1" s="1"/>
  <c r="AQ38" i="1" s="1"/>
  <c r="AQ45" i="1" s="1"/>
  <c r="AQ52" i="1" s="1"/>
  <c r="AQ59" i="1" s="1"/>
  <c r="AQ66" i="1" s="1"/>
  <c r="AQ73" i="1" s="1"/>
  <c r="AQ80" i="1" s="1"/>
  <c r="AQ87" i="1" s="1"/>
  <c r="AQ94" i="1" s="1"/>
  <c r="AN17" i="1"/>
  <c r="AN24" i="1" s="1"/>
  <c r="AN31" i="1" s="1"/>
  <c r="AN38" i="1" s="1"/>
  <c r="AN45" i="1" s="1"/>
  <c r="AN52" i="1" s="1"/>
  <c r="AN59" i="1" s="1"/>
  <c r="AN66" i="1" s="1"/>
  <c r="AN73" i="1" s="1"/>
  <c r="AN80" i="1" s="1"/>
  <c r="AN87" i="1" s="1"/>
  <c r="AN94" i="1" s="1"/>
  <c r="AK17" i="1"/>
  <c r="AK24" i="1" s="1"/>
  <c r="AK31" i="1" s="1"/>
  <c r="AK38" i="1" s="1"/>
  <c r="AK45" i="1" s="1"/>
  <c r="AK52" i="1" s="1"/>
  <c r="AK59" i="1" s="1"/>
  <c r="AK66" i="1" s="1"/>
  <c r="AK73" i="1" s="1"/>
  <c r="AK80" i="1" s="1"/>
  <c r="AK87" i="1" s="1"/>
  <c r="AK94" i="1" s="1"/>
  <c r="AH17" i="1"/>
  <c r="AH24" i="1" s="1"/>
  <c r="AH31" i="1" s="1"/>
  <c r="AH38" i="1" s="1"/>
  <c r="AH45" i="1" s="1"/>
  <c r="AH52" i="1" s="1"/>
  <c r="AH59" i="1" s="1"/>
  <c r="AH66" i="1" s="1"/>
  <c r="AH73" i="1" s="1"/>
  <c r="AH80" i="1" s="1"/>
  <c r="AH87" i="1" s="1"/>
  <c r="AH94" i="1" s="1"/>
  <c r="AE17" i="1"/>
  <c r="Y17" i="1"/>
  <c r="Y24" i="1" s="1"/>
  <c r="Y31" i="1" s="1"/>
  <c r="Y38" i="1" s="1"/>
  <c r="Y45" i="1" s="1"/>
  <c r="Y52" i="1" s="1"/>
  <c r="Y59" i="1" s="1"/>
  <c r="Y66" i="1" s="1"/>
  <c r="Y73" i="1" s="1"/>
  <c r="Y80" i="1" s="1"/>
  <c r="Y94" i="1" s="1"/>
  <c r="V17" i="1"/>
  <c r="V24" i="1" s="1"/>
  <c r="V31" i="1" s="1"/>
  <c r="V38" i="1" s="1"/>
  <c r="V45" i="1" s="1"/>
  <c r="V52" i="1" s="1"/>
  <c r="V59" i="1" s="1"/>
  <c r="V66" i="1" s="1"/>
  <c r="V73" i="1" s="1"/>
  <c r="V80" i="1" s="1"/>
  <c r="V87" i="1" s="1"/>
  <c r="V94" i="1" s="1"/>
  <c r="S17" i="1"/>
  <c r="S24" i="1" s="1"/>
  <c r="S31" i="1" s="1"/>
  <c r="S38" i="1" s="1"/>
  <c r="S45" i="1" s="1"/>
  <c r="S52" i="1" s="1"/>
  <c r="S59" i="1" s="1"/>
  <c r="S66" i="1" s="1"/>
  <c r="S73" i="1" s="1"/>
  <c r="S80" i="1" s="1"/>
  <c r="S87" i="1" s="1"/>
  <c r="S94" i="1" s="1"/>
  <c r="P17" i="1"/>
  <c r="P24" i="1" s="1"/>
  <c r="P31" i="1" s="1"/>
  <c r="P38" i="1" s="1"/>
  <c r="P45" i="1" s="1"/>
  <c r="P52" i="1" s="1"/>
  <c r="P59" i="1" s="1"/>
  <c r="P66" i="1" s="1"/>
  <c r="P73" i="1" s="1"/>
  <c r="P80" i="1" s="1"/>
  <c r="P87" i="1" s="1"/>
  <c r="P94" i="1" s="1"/>
  <c r="M17" i="1"/>
  <c r="M24" i="1" s="1"/>
  <c r="M31" i="1" s="1"/>
  <c r="M38" i="1" s="1"/>
  <c r="M45" i="1" s="1"/>
  <c r="M52" i="1" s="1"/>
  <c r="M59" i="1" s="1"/>
  <c r="M66" i="1" s="1"/>
  <c r="M73" i="1" s="1"/>
  <c r="M80" i="1" s="1"/>
  <c r="M87" i="1" s="1"/>
  <c r="M94" i="1" s="1"/>
  <c r="J17" i="1"/>
  <c r="J24" i="1" s="1"/>
  <c r="J31" i="1" s="1"/>
  <c r="J38" i="1" s="1"/>
  <c r="J45" i="1" s="1"/>
  <c r="J52" i="1" s="1"/>
  <c r="J59" i="1" s="1"/>
  <c r="J66" i="1" s="1"/>
  <c r="J73" i="1" s="1"/>
  <c r="J80" i="1" s="1"/>
  <c r="J87" i="1" s="1"/>
  <c r="J94" i="1" s="1"/>
  <c r="G17" i="1"/>
  <c r="G24" i="1" s="1"/>
  <c r="G31" i="1" s="1"/>
  <c r="G38" i="1" s="1"/>
  <c r="G45" i="1" s="1"/>
  <c r="G52" i="1" s="1"/>
  <c r="G59" i="1" s="1"/>
  <c r="G66" i="1" s="1"/>
  <c r="G73" i="1" s="1"/>
  <c r="G80" i="1" s="1"/>
  <c r="G87" i="1" s="1"/>
  <c r="G94" i="1" s="1"/>
  <c r="D17" i="1"/>
  <c r="BA16" i="1"/>
  <c r="BA23" i="1" s="1"/>
  <c r="BA30" i="1" s="1"/>
  <c r="BA37" i="1" s="1"/>
  <c r="BA44" i="1" s="1"/>
  <c r="BA51" i="1" s="1"/>
  <c r="BA58" i="1" s="1"/>
  <c r="BA65" i="1" s="1"/>
  <c r="BA72" i="1" s="1"/>
  <c r="BA79" i="1" s="1"/>
  <c r="BA86" i="1" s="1"/>
  <c r="BA93" i="1" s="1"/>
  <c r="AW16" i="1"/>
  <c r="AW23" i="1" s="1"/>
  <c r="AW30" i="1" s="1"/>
  <c r="AW37" i="1" s="1"/>
  <c r="AW44" i="1" s="1"/>
  <c r="AW51" i="1" s="1"/>
  <c r="AW58" i="1" s="1"/>
  <c r="AW65" i="1" s="1"/>
  <c r="AW72" i="1" s="1"/>
  <c r="AW79" i="1" s="1"/>
  <c r="AW86" i="1" s="1"/>
  <c r="AW93" i="1" s="1"/>
  <c r="AQ16" i="1"/>
  <c r="AQ23" i="1" s="1"/>
  <c r="AQ30" i="1" s="1"/>
  <c r="AQ37" i="1" s="1"/>
  <c r="AQ44" i="1" s="1"/>
  <c r="AQ51" i="1" s="1"/>
  <c r="AQ58" i="1" s="1"/>
  <c r="AQ65" i="1" s="1"/>
  <c r="AQ72" i="1" s="1"/>
  <c r="AQ79" i="1" s="1"/>
  <c r="AQ86" i="1" s="1"/>
  <c r="AQ93" i="1" s="1"/>
  <c r="AN16" i="1"/>
  <c r="AN23" i="1" s="1"/>
  <c r="AN30" i="1" s="1"/>
  <c r="AN37" i="1" s="1"/>
  <c r="AN44" i="1" s="1"/>
  <c r="AN51" i="1" s="1"/>
  <c r="AN58" i="1" s="1"/>
  <c r="AN65" i="1" s="1"/>
  <c r="AN72" i="1" s="1"/>
  <c r="AN79" i="1" s="1"/>
  <c r="AN86" i="1" s="1"/>
  <c r="AN93" i="1" s="1"/>
  <c r="AK16" i="1"/>
  <c r="AK23" i="1" s="1"/>
  <c r="AK30" i="1" s="1"/>
  <c r="AK37" i="1" s="1"/>
  <c r="AK44" i="1" s="1"/>
  <c r="AK51" i="1" s="1"/>
  <c r="AK58" i="1" s="1"/>
  <c r="AK65" i="1" s="1"/>
  <c r="AK72" i="1" s="1"/>
  <c r="AK79" i="1" s="1"/>
  <c r="AK86" i="1" s="1"/>
  <c r="AK93" i="1" s="1"/>
  <c r="AH16" i="1"/>
  <c r="AH23" i="1" s="1"/>
  <c r="AH30" i="1" s="1"/>
  <c r="AH37" i="1" s="1"/>
  <c r="AH44" i="1" s="1"/>
  <c r="AH51" i="1" s="1"/>
  <c r="AH58" i="1" s="1"/>
  <c r="AH65" i="1" s="1"/>
  <c r="AH72" i="1" s="1"/>
  <c r="AH79" i="1" s="1"/>
  <c r="AH86" i="1" s="1"/>
  <c r="AH93" i="1" s="1"/>
  <c r="AE16" i="1"/>
  <c r="AE23" i="1" s="1"/>
  <c r="AE30" i="1" s="1"/>
  <c r="AE37" i="1" s="1"/>
  <c r="AE44" i="1" s="1"/>
  <c r="AE51" i="1" s="1"/>
  <c r="AE58" i="1" s="1"/>
  <c r="AE65" i="1" s="1"/>
  <c r="AE72" i="1" s="1"/>
  <c r="AE79" i="1" s="1"/>
  <c r="AE86" i="1" s="1"/>
  <c r="Y16" i="1"/>
  <c r="V16" i="1"/>
  <c r="V23" i="1" s="1"/>
  <c r="V30" i="1" s="1"/>
  <c r="V37" i="1" s="1"/>
  <c r="V44" i="1" s="1"/>
  <c r="V51" i="1" s="1"/>
  <c r="V58" i="1" s="1"/>
  <c r="V65" i="1" s="1"/>
  <c r="V72" i="1" s="1"/>
  <c r="V79" i="1" s="1"/>
  <c r="V86" i="1" s="1"/>
  <c r="V93" i="1" s="1"/>
  <c r="S16" i="1"/>
  <c r="S23" i="1" s="1"/>
  <c r="S30" i="1" s="1"/>
  <c r="S37" i="1" s="1"/>
  <c r="S44" i="1" s="1"/>
  <c r="S51" i="1" s="1"/>
  <c r="S58" i="1" s="1"/>
  <c r="S65" i="1" s="1"/>
  <c r="S72" i="1" s="1"/>
  <c r="S79" i="1" s="1"/>
  <c r="S86" i="1" s="1"/>
  <c r="S93" i="1" s="1"/>
  <c r="P16" i="1"/>
  <c r="P23" i="1" s="1"/>
  <c r="P30" i="1" s="1"/>
  <c r="P37" i="1" s="1"/>
  <c r="P44" i="1" s="1"/>
  <c r="P51" i="1" s="1"/>
  <c r="P58" i="1" s="1"/>
  <c r="P65" i="1" s="1"/>
  <c r="P72" i="1" s="1"/>
  <c r="P79" i="1" s="1"/>
  <c r="P86" i="1" s="1"/>
  <c r="P93" i="1" s="1"/>
  <c r="M16" i="1"/>
  <c r="M23" i="1" s="1"/>
  <c r="M30" i="1" s="1"/>
  <c r="M37" i="1" s="1"/>
  <c r="M44" i="1" s="1"/>
  <c r="M51" i="1" s="1"/>
  <c r="M58" i="1" s="1"/>
  <c r="M65" i="1" s="1"/>
  <c r="M72" i="1" s="1"/>
  <c r="M79" i="1" s="1"/>
  <c r="M86" i="1" s="1"/>
  <c r="M93" i="1" s="1"/>
  <c r="J16" i="1"/>
  <c r="J23" i="1" s="1"/>
  <c r="J30" i="1" s="1"/>
  <c r="J37" i="1" s="1"/>
  <c r="J44" i="1" s="1"/>
  <c r="J51" i="1" s="1"/>
  <c r="J58" i="1" s="1"/>
  <c r="J65" i="1" s="1"/>
  <c r="J72" i="1" s="1"/>
  <c r="J79" i="1" s="1"/>
  <c r="J86" i="1" s="1"/>
  <c r="J93" i="1" s="1"/>
  <c r="G16" i="1"/>
  <c r="G23" i="1" s="1"/>
  <c r="G30" i="1" s="1"/>
  <c r="G37" i="1" s="1"/>
  <c r="G44" i="1" s="1"/>
  <c r="G51" i="1" s="1"/>
  <c r="G58" i="1" s="1"/>
  <c r="G65" i="1" s="1"/>
  <c r="G72" i="1" s="1"/>
  <c r="G79" i="1" s="1"/>
  <c r="G86" i="1" s="1"/>
  <c r="G93" i="1" s="1"/>
  <c r="D16" i="1"/>
  <c r="D23" i="1" s="1"/>
  <c r="D30" i="1" s="1"/>
  <c r="D37" i="1" s="1"/>
  <c r="D44" i="1" s="1"/>
  <c r="D51" i="1" s="1"/>
  <c r="D58" i="1" s="1"/>
  <c r="D65" i="1" s="1"/>
  <c r="D72" i="1" s="1"/>
  <c r="D79" i="1" s="1"/>
  <c r="D86" i="1" s="1"/>
  <c r="D93" i="1" s="1"/>
  <c r="BA15" i="1"/>
  <c r="AW15" i="1"/>
  <c r="AW22" i="1" s="1"/>
  <c r="AW29" i="1" s="1"/>
  <c r="AW36" i="1" s="1"/>
  <c r="AW43" i="1" s="1"/>
  <c r="AW50" i="1" s="1"/>
  <c r="AW57" i="1" s="1"/>
  <c r="AW64" i="1" s="1"/>
  <c r="AW71" i="1" s="1"/>
  <c r="AW78" i="1" s="1"/>
  <c r="AW85" i="1" s="1"/>
  <c r="AW92" i="1" s="1"/>
  <c r="AQ15" i="1"/>
  <c r="AQ22" i="1" s="1"/>
  <c r="AQ29" i="1" s="1"/>
  <c r="AQ36" i="1" s="1"/>
  <c r="AQ43" i="1" s="1"/>
  <c r="AQ50" i="1" s="1"/>
  <c r="AQ57" i="1" s="1"/>
  <c r="AQ64" i="1" s="1"/>
  <c r="AQ71" i="1" s="1"/>
  <c r="AQ78" i="1" s="1"/>
  <c r="AQ85" i="1" s="1"/>
  <c r="AQ92" i="1" s="1"/>
  <c r="AN15" i="1"/>
  <c r="AN22" i="1" s="1"/>
  <c r="AN29" i="1" s="1"/>
  <c r="AN36" i="1" s="1"/>
  <c r="AN43" i="1" s="1"/>
  <c r="AN50" i="1" s="1"/>
  <c r="AN57" i="1" s="1"/>
  <c r="AN64" i="1" s="1"/>
  <c r="AN71" i="1" s="1"/>
  <c r="AN78" i="1" s="1"/>
  <c r="AN85" i="1" s="1"/>
  <c r="AN92" i="1" s="1"/>
  <c r="AK15" i="1"/>
  <c r="AK22" i="1" s="1"/>
  <c r="AK29" i="1" s="1"/>
  <c r="AK36" i="1" s="1"/>
  <c r="AK43" i="1" s="1"/>
  <c r="AK50" i="1" s="1"/>
  <c r="AK57" i="1" s="1"/>
  <c r="AK64" i="1" s="1"/>
  <c r="AK71" i="1" s="1"/>
  <c r="AK78" i="1" s="1"/>
  <c r="AK85" i="1" s="1"/>
  <c r="AK92" i="1" s="1"/>
  <c r="AH15" i="1"/>
  <c r="AH22" i="1" s="1"/>
  <c r="AH29" i="1" s="1"/>
  <c r="AH36" i="1" s="1"/>
  <c r="AH43" i="1" s="1"/>
  <c r="AH50" i="1" s="1"/>
  <c r="AH57" i="1" s="1"/>
  <c r="AH64" i="1" s="1"/>
  <c r="AH71" i="1" s="1"/>
  <c r="AH78" i="1" s="1"/>
  <c r="AH85" i="1" s="1"/>
  <c r="AH92" i="1" s="1"/>
  <c r="AE15" i="1"/>
  <c r="AE22" i="1" s="1"/>
  <c r="AE29" i="1" s="1"/>
  <c r="AE36" i="1" s="1"/>
  <c r="AE43" i="1" s="1"/>
  <c r="AE50" i="1" s="1"/>
  <c r="AE57" i="1" s="1"/>
  <c r="AE64" i="1" s="1"/>
  <c r="AE71" i="1" s="1"/>
  <c r="AE78" i="1" s="1"/>
  <c r="AE85" i="1" s="1"/>
  <c r="AE92" i="1" s="1"/>
  <c r="Y15" i="1"/>
  <c r="Y22" i="1" s="1"/>
  <c r="Y29" i="1" s="1"/>
  <c r="Y36" i="1" s="1"/>
  <c r="Y43" i="1" s="1"/>
  <c r="Y50" i="1" s="1"/>
  <c r="Y57" i="1" s="1"/>
  <c r="Y64" i="1" s="1"/>
  <c r="Y71" i="1" s="1"/>
  <c r="Y78" i="1" s="1"/>
  <c r="Y92" i="1" s="1"/>
  <c r="V15" i="1"/>
  <c r="S15" i="1"/>
  <c r="S22" i="1" s="1"/>
  <c r="S29" i="1" s="1"/>
  <c r="S36" i="1" s="1"/>
  <c r="S43" i="1" s="1"/>
  <c r="S50" i="1" s="1"/>
  <c r="S57" i="1" s="1"/>
  <c r="S64" i="1" s="1"/>
  <c r="S71" i="1" s="1"/>
  <c r="S78" i="1" s="1"/>
  <c r="S85" i="1" s="1"/>
  <c r="S92" i="1" s="1"/>
  <c r="P15" i="1"/>
  <c r="P22" i="1" s="1"/>
  <c r="P29" i="1" s="1"/>
  <c r="P36" i="1" s="1"/>
  <c r="P43" i="1" s="1"/>
  <c r="P50" i="1" s="1"/>
  <c r="P57" i="1" s="1"/>
  <c r="P64" i="1" s="1"/>
  <c r="P71" i="1" s="1"/>
  <c r="P78" i="1" s="1"/>
  <c r="P85" i="1" s="1"/>
  <c r="P92" i="1" s="1"/>
  <c r="M15" i="1"/>
  <c r="M22" i="1" s="1"/>
  <c r="M29" i="1" s="1"/>
  <c r="M36" i="1" s="1"/>
  <c r="M43" i="1" s="1"/>
  <c r="M50" i="1" s="1"/>
  <c r="M57" i="1" s="1"/>
  <c r="M64" i="1" s="1"/>
  <c r="M71" i="1" s="1"/>
  <c r="M78" i="1" s="1"/>
  <c r="M85" i="1" s="1"/>
  <c r="M92" i="1" s="1"/>
  <c r="J15" i="1"/>
  <c r="J22" i="1" s="1"/>
  <c r="J29" i="1" s="1"/>
  <c r="J36" i="1" s="1"/>
  <c r="J43" i="1" s="1"/>
  <c r="J50" i="1" s="1"/>
  <c r="J57" i="1" s="1"/>
  <c r="J64" i="1" s="1"/>
  <c r="J71" i="1" s="1"/>
  <c r="J78" i="1" s="1"/>
  <c r="J85" i="1" s="1"/>
  <c r="J92" i="1" s="1"/>
  <c r="G15" i="1"/>
  <c r="G22" i="1" s="1"/>
  <c r="G29" i="1" s="1"/>
  <c r="G36" i="1" s="1"/>
  <c r="G43" i="1" s="1"/>
  <c r="G50" i="1" s="1"/>
  <c r="G57" i="1" s="1"/>
  <c r="G64" i="1" s="1"/>
  <c r="G71" i="1" s="1"/>
  <c r="G78" i="1" s="1"/>
  <c r="G85" i="1" s="1"/>
  <c r="G92" i="1" s="1"/>
  <c r="D15" i="1"/>
  <c r="D22" i="1" s="1"/>
  <c r="D29" i="1" s="1"/>
  <c r="D36" i="1" s="1"/>
  <c r="D43" i="1" s="1"/>
  <c r="D50" i="1" s="1"/>
  <c r="D57" i="1" s="1"/>
  <c r="D64" i="1" s="1"/>
  <c r="D71" i="1" s="1"/>
  <c r="D78" i="1" s="1"/>
  <c r="D85" i="1" s="1"/>
  <c r="D92" i="1" s="1"/>
  <c r="BA14" i="1"/>
  <c r="BA21" i="1" s="1"/>
  <c r="BA28" i="1" s="1"/>
  <c r="BA35" i="1" s="1"/>
  <c r="BA42" i="1" s="1"/>
  <c r="BA49" i="1" s="1"/>
  <c r="BA56" i="1" s="1"/>
  <c r="BA63" i="1" s="1"/>
  <c r="BA70" i="1" s="1"/>
  <c r="BA77" i="1" s="1"/>
  <c r="BA84" i="1" s="1"/>
  <c r="BA91" i="1" s="1"/>
  <c r="AW14" i="1"/>
  <c r="AQ14" i="1"/>
  <c r="AQ21" i="1" s="1"/>
  <c r="AQ28" i="1" s="1"/>
  <c r="AQ35" i="1" s="1"/>
  <c r="AQ42" i="1" s="1"/>
  <c r="AQ49" i="1" s="1"/>
  <c r="AQ56" i="1" s="1"/>
  <c r="AQ63" i="1" s="1"/>
  <c r="AQ70" i="1" s="1"/>
  <c r="AQ77" i="1" s="1"/>
  <c r="AQ84" i="1" s="1"/>
  <c r="AQ91" i="1" s="1"/>
  <c r="AN14" i="1"/>
  <c r="AN21" i="1" s="1"/>
  <c r="AN28" i="1" s="1"/>
  <c r="AN35" i="1" s="1"/>
  <c r="AN42" i="1" s="1"/>
  <c r="AN49" i="1" s="1"/>
  <c r="AN56" i="1" s="1"/>
  <c r="AN63" i="1" s="1"/>
  <c r="AN70" i="1" s="1"/>
  <c r="AN77" i="1" s="1"/>
  <c r="AN84" i="1" s="1"/>
  <c r="AN91" i="1" s="1"/>
  <c r="AK14" i="1"/>
  <c r="AK21" i="1" s="1"/>
  <c r="AK28" i="1" s="1"/>
  <c r="AK35" i="1" s="1"/>
  <c r="AK42" i="1" s="1"/>
  <c r="AK49" i="1" s="1"/>
  <c r="AK56" i="1" s="1"/>
  <c r="AK63" i="1" s="1"/>
  <c r="AK70" i="1" s="1"/>
  <c r="AK77" i="1" s="1"/>
  <c r="AK84" i="1" s="1"/>
  <c r="AK91" i="1" s="1"/>
  <c r="AH14" i="1"/>
  <c r="AH21" i="1" s="1"/>
  <c r="AH28" i="1" s="1"/>
  <c r="AE14" i="1"/>
  <c r="AE21" i="1" s="1"/>
  <c r="AE28" i="1" s="1"/>
  <c r="AE35" i="1" s="1"/>
  <c r="AE42" i="1" s="1"/>
  <c r="AE49" i="1" s="1"/>
  <c r="AE56" i="1" s="1"/>
  <c r="AE63" i="1" s="1"/>
  <c r="AE70" i="1" s="1"/>
  <c r="AE77" i="1" s="1"/>
  <c r="AE84" i="1" s="1"/>
  <c r="AE91" i="1" s="1"/>
  <c r="Y14" i="1"/>
  <c r="Y21" i="1" s="1"/>
  <c r="Y28" i="1" s="1"/>
  <c r="Y35" i="1" s="1"/>
  <c r="Y42" i="1" s="1"/>
  <c r="Y49" i="1" s="1"/>
  <c r="Y56" i="1" s="1"/>
  <c r="Y63" i="1" s="1"/>
  <c r="Y70" i="1" s="1"/>
  <c r="Y77" i="1" s="1"/>
  <c r="Y91" i="1" s="1"/>
  <c r="V14" i="1"/>
  <c r="V21" i="1" s="1"/>
  <c r="V28" i="1" s="1"/>
  <c r="V35" i="1" s="1"/>
  <c r="V42" i="1" s="1"/>
  <c r="V49" i="1" s="1"/>
  <c r="V56" i="1" s="1"/>
  <c r="V63" i="1" s="1"/>
  <c r="V70" i="1" s="1"/>
  <c r="V77" i="1" s="1"/>
  <c r="V84" i="1" s="1"/>
  <c r="V91" i="1" s="1"/>
  <c r="S14" i="1"/>
  <c r="P14" i="1"/>
  <c r="P21" i="1" s="1"/>
  <c r="P28" i="1" s="1"/>
  <c r="P35" i="1" s="1"/>
  <c r="P42" i="1" s="1"/>
  <c r="P49" i="1" s="1"/>
  <c r="P56" i="1" s="1"/>
  <c r="P63" i="1" s="1"/>
  <c r="P70" i="1" s="1"/>
  <c r="P77" i="1" s="1"/>
  <c r="P84" i="1" s="1"/>
  <c r="P91" i="1" s="1"/>
  <c r="M14" i="1"/>
  <c r="M21" i="1" s="1"/>
  <c r="M28" i="1" s="1"/>
  <c r="M35" i="1" s="1"/>
  <c r="M42" i="1" s="1"/>
  <c r="M49" i="1" s="1"/>
  <c r="M56" i="1" s="1"/>
  <c r="M63" i="1" s="1"/>
  <c r="M70" i="1" s="1"/>
  <c r="M77" i="1" s="1"/>
  <c r="M84" i="1" s="1"/>
  <c r="M91" i="1" s="1"/>
  <c r="J14" i="1"/>
  <c r="J21" i="1" s="1"/>
  <c r="J28" i="1" s="1"/>
  <c r="J35" i="1" s="1"/>
  <c r="J42" i="1" s="1"/>
  <c r="J49" i="1" s="1"/>
  <c r="J56" i="1" s="1"/>
  <c r="J63" i="1" s="1"/>
  <c r="J70" i="1" s="1"/>
  <c r="J77" i="1" s="1"/>
  <c r="J84" i="1" s="1"/>
  <c r="J91" i="1" s="1"/>
  <c r="G14" i="1"/>
  <c r="G21" i="1" s="1"/>
  <c r="G28" i="1" s="1"/>
  <c r="G35" i="1" s="1"/>
  <c r="G42" i="1" s="1"/>
  <c r="G49" i="1" s="1"/>
  <c r="G56" i="1" s="1"/>
  <c r="G63" i="1" s="1"/>
  <c r="G70" i="1" s="1"/>
  <c r="G77" i="1" s="1"/>
  <c r="G84" i="1" s="1"/>
  <c r="G91" i="1" s="1"/>
  <c r="D14" i="1"/>
  <c r="D21" i="1" s="1"/>
  <c r="D28" i="1" s="1"/>
  <c r="D35" i="1" s="1"/>
  <c r="D42" i="1" s="1"/>
  <c r="D49" i="1" s="1"/>
  <c r="D56" i="1" s="1"/>
  <c r="D63" i="1" s="1"/>
  <c r="D70" i="1" s="1"/>
  <c r="D77" i="1" s="1"/>
  <c r="D84" i="1" s="1"/>
  <c r="D91" i="1" s="1"/>
  <c r="BA13" i="1"/>
  <c r="BA20" i="1" s="1"/>
  <c r="BA27" i="1" s="1"/>
  <c r="BA34" i="1" s="1"/>
  <c r="BA41" i="1" s="1"/>
  <c r="BA48" i="1" s="1"/>
  <c r="BA55" i="1" s="1"/>
  <c r="BA62" i="1" s="1"/>
  <c r="BA76" i="1" s="1"/>
  <c r="BA90" i="1" s="1"/>
  <c r="AW13" i="1"/>
  <c r="AW20" i="1" s="1"/>
  <c r="AW27" i="1" s="1"/>
  <c r="AW34" i="1" s="1"/>
  <c r="AW41" i="1" s="1"/>
  <c r="AW48" i="1" s="1"/>
  <c r="AW55" i="1" s="1"/>
  <c r="AW62" i="1" s="1"/>
  <c r="AW69" i="1" s="1"/>
  <c r="AW76" i="1" s="1"/>
  <c r="AW83" i="1" s="1"/>
  <c r="AW90" i="1" s="1"/>
  <c r="AQ13" i="1"/>
  <c r="AN13" i="1"/>
  <c r="AN20" i="1" s="1"/>
  <c r="AN27" i="1" s="1"/>
  <c r="AN34" i="1" s="1"/>
  <c r="AN41" i="1" s="1"/>
  <c r="AN48" i="1" s="1"/>
  <c r="AN55" i="1" s="1"/>
  <c r="AN62" i="1" s="1"/>
  <c r="AN69" i="1" s="1"/>
  <c r="AN76" i="1" s="1"/>
  <c r="AN83" i="1" s="1"/>
  <c r="AN90" i="1" s="1"/>
  <c r="AK13" i="1"/>
  <c r="AK20" i="1" s="1"/>
  <c r="AK27" i="1" s="1"/>
  <c r="AK34" i="1" s="1"/>
  <c r="AK41" i="1" s="1"/>
  <c r="AK48" i="1" s="1"/>
  <c r="AK55" i="1" s="1"/>
  <c r="AK62" i="1" s="1"/>
  <c r="AK69" i="1" s="1"/>
  <c r="AK76" i="1" s="1"/>
  <c r="AK83" i="1" s="1"/>
  <c r="AK90" i="1" s="1"/>
  <c r="AH13" i="1"/>
  <c r="AH20" i="1" s="1"/>
  <c r="AH27" i="1" s="1"/>
  <c r="AH34" i="1" s="1"/>
  <c r="AH41" i="1" s="1"/>
  <c r="AH48" i="1" s="1"/>
  <c r="AH55" i="1" s="1"/>
  <c r="AH62" i="1" s="1"/>
  <c r="AH69" i="1" s="1"/>
  <c r="AH76" i="1" s="1"/>
  <c r="AH83" i="1" s="1"/>
  <c r="AH90" i="1" s="1"/>
  <c r="AE13" i="1"/>
  <c r="AE20" i="1" s="1"/>
  <c r="AE27" i="1" s="1"/>
  <c r="AE34" i="1" s="1"/>
  <c r="AE41" i="1" s="1"/>
  <c r="AE48" i="1" s="1"/>
  <c r="AE55" i="1" s="1"/>
  <c r="AE62" i="1" s="1"/>
  <c r="AE69" i="1" s="1"/>
  <c r="AE76" i="1" s="1"/>
  <c r="AE83" i="1" s="1"/>
  <c r="AE90" i="1" s="1"/>
  <c r="Y13" i="1"/>
  <c r="Y20" i="1" s="1"/>
  <c r="Y27" i="1" s="1"/>
  <c r="Y34" i="1" s="1"/>
  <c r="Y41" i="1" s="1"/>
  <c r="Y48" i="1" s="1"/>
  <c r="Y55" i="1" s="1"/>
  <c r="Y62" i="1" s="1"/>
  <c r="Y69" i="1" s="1"/>
  <c r="Y76" i="1" s="1"/>
  <c r="V13" i="1"/>
  <c r="V20" i="1" s="1"/>
  <c r="V27" i="1" s="1"/>
  <c r="V34" i="1" s="1"/>
  <c r="V41" i="1" s="1"/>
  <c r="V48" i="1" s="1"/>
  <c r="V55" i="1" s="1"/>
  <c r="V62" i="1" s="1"/>
  <c r="V69" i="1" s="1"/>
  <c r="V76" i="1" s="1"/>
  <c r="V83" i="1" s="1"/>
  <c r="V90" i="1" s="1"/>
  <c r="S13" i="1"/>
  <c r="S20" i="1" s="1"/>
  <c r="S27" i="1" s="1"/>
  <c r="S34" i="1" s="1"/>
  <c r="S41" i="1" s="1"/>
  <c r="S48" i="1" s="1"/>
  <c r="S55" i="1" s="1"/>
  <c r="S62" i="1" s="1"/>
  <c r="S69" i="1" s="1"/>
  <c r="S76" i="1" s="1"/>
  <c r="S83" i="1" s="1"/>
  <c r="S90" i="1" s="1"/>
  <c r="P13" i="1"/>
  <c r="M13" i="1"/>
  <c r="M20" i="1" s="1"/>
  <c r="M27" i="1" s="1"/>
  <c r="M34" i="1" s="1"/>
  <c r="M41" i="1" s="1"/>
  <c r="M48" i="1" s="1"/>
  <c r="M55" i="1" s="1"/>
  <c r="M62" i="1" s="1"/>
  <c r="M69" i="1" s="1"/>
  <c r="M76" i="1" s="1"/>
  <c r="M83" i="1" s="1"/>
  <c r="M90" i="1" s="1"/>
  <c r="J13" i="1"/>
  <c r="J20" i="1" s="1"/>
  <c r="G13" i="1"/>
  <c r="G20" i="1" s="1"/>
  <c r="G27" i="1" s="1"/>
  <c r="G34" i="1" s="1"/>
  <c r="G41" i="1" s="1"/>
  <c r="G48" i="1" s="1"/>
  <c r="G55" i="1" s="1"/>
  <c r="G62" i="1" s="1"/>
  <c r="G69" i="1" s="1"/>
  <c r="G76" i="1" s="1"/>
  <c r="G83" i="1" s="1"/>
  <c r="G90" i="1" s="1"/>
  <c r="D13" i="1"/>
  <c r="D20" i="1" s="1"/>
  <c r="D27" i="1" s="1"/>
  <c r="D34" i="1" s="1"/>
  <c r="D41" i="1" s="1"/>
  <c r="D48" i="1" s="1"/>
  <c r="D55" i="1" s="1"/>
  <c r="D62" i="1" s="1"/>
  <c r="D69" i="1" s="1"/>
  <c r="D76" i="1" s="1"/>
  <c r="D83" i="1" s="1"/>
</calcChain>
</file>

<file path=xl/sharedStrings.xml><?xml version="1.0" encoding="utf-8"?>
<sst xmlns="http://schemas.openxmlformats.org/spreadsheetml/2006/main" count="1310" uniqueCount="154">
  <si>
    <t xml:space="preserve">DELIBERAÇÃO Nº 23 E SUAS PROGRESSÕES </t>
  </si>
  <si>
    <t>Nível 5 – Nível Médio – ASSISTENTES</t>
  </si>
  <si>
    <t>Nível 4 – Nível SUPERIOR e Coordenadores Adjuntos</t>
  </si>
  <si>
    <t>Nível 3 – COORDENADORES</t>
  </si>
  <si>
    <t>Nível 2 – GERENTES</t>
  </si>
  <si>
    <t xml:space="preserve">GERENTE </t>
  </si>
  <si>
    <t>Nível 1 – ASSESSORES e GERENTE GERAL</t>
  </si>
  <si>
    <t>Administrativo</t>
  </si>
  <si>
    <t>Atendimento, Contabilidade e Financeiro</t>
  </si>
  <si>
    <t>Jurídico</t>
  </si>
  <si>
    <t>Jornalista 6hs/dia</t>
  </si>
  <si>
    <t>Advogado(a) 6hs/dia</t>
  </si>
  <si>
    <t>Analista, Contador(a) e Jornalista 8hs/dia</t>
  </si>
  <si>
    <t>Advogado(a) 8hs/dia</t>
  </si>
  <si>
    <t>Arquiteto(a) 8hs/dia</t>
  </si>
  <si>
    <t>SUPERVISOR</t>
  </si>
  <si>
    <t>Coordenações</t>
  </si>
  <si>
    <t>Técnico de Fiscalização</t>
  </si>
  <si>
    <t>Gerências</t>
  </si>
  <si>
    <t>Técnico de atendimento e Fiscalização</t>
  </si>
  <si>
    <t>Gerente Juridico</t>
  </si>
  <si>
    <t>Assessorias</t>
  </si>
  <si>
    <t>Gerente Geral</t>
  </si>
  <si>
    <t>Chefe de Gabinete</t>
  </si>
  <si>
    <t>Ouvidor</t>
  </si>
  <si>
    <t>FEVEREIRO DE 2015</t>
  </si>
  <si>
    <t>M I</t>
  </si>
  <si>
    <t>M VII</t>
  </si>
  <si>
    <t>M XIII</t>
  </si>
  <si>
    <t>S I</t>
  </si>
  <si>
    <t>S VII</t>
  </si>
  <si>
    <t>S XIII</t>
  </si>
  <si>
    <t>S XIX</t>
  </si>
  <si>
    <t>S XXV</t>
  </si>
  <si>
    <t>C I</t>
  </si>
  <si>
    <t>C VII</t>
  </si>
  <si>
    <t>C XIII</t>
  </si>
  <si>
    <t>G I</t>
  </si>
  <si>
    <t>G VII</t>
  </si>
  <si>
    <t>AS I</t>
  </si>
  <si>
    <t>GG I</t>
  </si>
  <si>
    <t>M II</t>
  </si>
  <si>
    <t>M VIII</t>
  </si>
  <si>
    <t>M XIV</t>
  </si>
  <si>
    <t>S II</t>
  </si>
  <si>
    <t>S VIII</t>
  </si>
  <si>
    <t>S XIV</t>
  </si>
  <si>
    <t>S XX</t>
  </si>
  <si>
    <t>S XXVI</t>
  </si>
  <si>
    <t>C II</t>
  </si>
  <si>
    <t>C VIII</t>
  </si>
  <si>
    <t>C XIV</t>
  </si>
  <si>
    <t>G II</t>
  </si>
  <si>
    <t>G VIII</t>
  </si>
  <si>
    <t>AS II</t>
  </si>
  <si>
    <t>GG II</t>
  </si>
  <si>
    <t>M III</t>
  </si>
  <si>
    <t>M IX</t>
  </si>
  <si>
    <t>M XV</t>
  </si>
  <si>
    <t>S III</t>
  </si>
  <si>
    <t>S IX</t>
  </si>
  <si>
    <t>S XV</t>
  </si>
  <si>
    <t>S XXI</t>
  </si>
  <si>
    <t>S XXVII</t>
  </si>
  <si>
    <t>C III</t>
  </si>
  <si>
    <t>C IX</t>
  </si>
  <si>
    <t>C XV</t>
  </si>
  <si>
    <t>G III</t>
  </si>
  <si>
    <t>G IX</t>
  </si>
  <si>
    <t>AS III</t>
  </si>
  <si>
    <t>GG III</t>
  </si>
  <si>
    <t>M IV</t>
  </si>
  <si>
    <t>M X</t>
  </si>
  <si>
    <t>M XVI</t>
  </si>
  <si>
    <t>S IV</t>
  </si>
  <si>
    <t>S X</t>
  </si>
  <si>
    <t>S XVI</t>
  </si>
  <si>
    <t>S XXII</t>
  </si>
  <si>
    <t>S XXVIII</t>
  </si>
  <si>
    <t>C IV</t>
  </si>
  <si>
    <t>C X</t>
  </si>
  <si>
    <t>C XVI</t>
  </si>
  <si>
    <t>G IV</t>
  </si>
  <si>
    <t>G X</t>
  </si>
  <si>
    <t>AS IV</t>
  </si>
  <si>
    <t>GG IV</t>
  </si>
  <si>
    <t>M V</t>
  </si>
  <si>
    <t>M XI</t>
  </si>
  <si>
    <t>M XVII</t>
  </si>
  <si>
    <t>S V</t>
  </si>
  <si>
    <t>S XI</t>
  </si>
  <si>
    <t>S XVII</t>
  </si>
  <si>
    <t>S XXIII</t>
  </si>
  <si>
    <t>S XXIX</t>
  </si>
  <si>
    <t>C V</t>
  </si>
  <si>
    <t>C XI</t>
  </si>
  <si>
    <t>C XVII</t>
  </si>
  <si>
    <t>G V</t>
  </si>
  <si>
    <t>G XI</t>
  </si>
  <si>
    <t>AS V</t>
  </si>
  <si>
    <t>GG V</t>
  </si>
  <si>
    <t>M VI</t>
  </si>
  <si>
    <t>M XII</t>
  </si>
  <si>
    <t>M XVIII</t>
  </si>
  <si>
    <t>S VI</t>
  </si>
  <si>
    <t>S XII</t>
  </si>
  <si>
    <t>S XVIII</t>
  </si>
  <si>
    <t>S XXIV</t>
  </si>
  <si>
    <t>S XXX</t>
  </si>
  <si>
    <t>C VI</t>
  </si>
  <si>
    <t>C XII</t>
  </si>
  <si>
    <t>C XVIII</t>
  </si>
  <si>
    <t>G VI</t>
  </si>
  <si>
    <t>G XII</t>
  </si>
  <si>
    <t>AS VI</t>
  </si>
  <si>
    <t>GG VI</t>
  </si>
  <si>
    <t>JANEIRO DE 2015</t>
  </si>
  <si>
    <t>Reajuste retroativo - ACT 2015/2017, Cláusula 3ª, § 1º</t>
  </si>
  <si>
    <t>ABRIL DE  2016</t>
  </si>
  <si>
    <t>Reajuste - ACT 2015/2017, Cláusula 3ª, § 1º</t>
  </si>
  <si>
    <t>Reajuste - ACT 2015/2017, Cláusula 4ª</t>
  </si>
  <si>
    <t>ABRIL DE 2017</t>
  </si>
  <si>
    <t>Reajuste - ACT 2017/2018, Cláusula 3ª</t>
  </si>
  <si>
    <t>Reajuste - ACT 2017/2018, Cláusula 4ª</t>
  </si>
  <si>
    <t>ABRIL DE 2018</t>
  </si>
  <si>
    <t>Reajuste - ACT 2018/2019, Cláusula 3ª</t>
  </si>
  <si>
    <t>SU I</t>
  </si>
  <si>
    <t>G XIII</t>
  </si>
  <si>
    <t xml:space="preserve">CG </t>
  </si>
  <si>
    <t>O</t>
  </si>
  <si>
    <t>Reajuste - ACT 2018/2019, Cláusula 4ª</t>
  </si>
  <si>
    <t>SU II</t>
  </si>
  <si>
    <t>G XIV</t>
  </si>
  <si>
    <t>SU III</t>
  </si>
  <si>
    <t>G XV</t>
  </si>
  <si>
    <t>SU IV</t>
  </si>
  <si>
    <t>G XVI</t>
  </si>
  <si>
    <t>SU V</t>
  </si>
  <si>
    <t>G XVII</t>
  </si>
  <si>
    <t>SU VI</t>
  </si>
  <si>
    <t xml:space="preserve">G XVIII </t>
  </si>
  <si>
    <t>ABRIL DE 2019</t>
  </si>
  <si>
    <t>Reajuste - ACT 2019/2020, Cláusula 3ª</t>
  </si>
  <si>
    <t>CG</t>
  </si>
  <si>
    <t>Reajuste - ACT 2019/2020, Cláusula 4ª</t>
  </si>
  <si>
    <t>ABRIL DE 2020</t>
  </si>
  <si>
    <t>Reajuste - ACT 2020/2021, Cláusula 4ª</t>
  </si>
  <si>
    <t>ABRIL DE 2021</t>
  </si>
  <si>
    <t>O I</t>
  </si>
  <si>
    <t>O II</t>
  </si>
  <si>
    <t>O III</t>
  </si>
  <si>
    <t>O IV</t>
  </si>
  <si>
    <t>O V</t>
  </si>
  <si>
    <t>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</si>
</sst>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* #,##0.00_-;&quot;-R$&quot;* #,##0.00_-;_-&quot;R$&quot;* \-??_-;_-@_-"/>
    <numFmt numFmtId="165" formatCode="0.000%"/>
  </numFmts>
  <fonts count="8" x14ac:knownFonts="1">
    <font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Border="0" applyProtection="0"/>
  </cellStyleXfs>
  <cellXfs count="90">
    <xf numFmtId="0" fontId="0" fillId="0" borderId="0" xfId="0"/>
    <xf numFmtId="164" fontId="0" fillId="0" borderId="0" xfId="0" applyNumberFormat="1"/>
    <xf numFmtId="164" fontId="0" fillId="0" borderId="0" xfId="0" applyNumberFormat="1" applyAlignment="1"/>
    <xf numFmtId="164" fontId="0" fillId="0" borderId="0" xfId="0" applyNumberFormat="1"/>
    <xf numFmtId="164" fontId="2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7" fontId="3" fillId="0" borderId="0" xfId="0" applyNumberFormat="1" applyFont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justify" vertical="center"/>
    </xf>
    <xf numFmtId="164" fontId="4" fillId="0" borderId="4" xfId="0" applyNumberFormat="1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justify" vertical="center"/>
    </xf>
    <xf numFmtId="164" fontId="4" fillId="0" borderId="6" xfId="0" applyNumberFormat="1" applyFont="1" applyBorder="1" applyAlignment="1">
      <alignment horizontal="justify" vertical="center"/>
    </xf>
    <xf numFmtId="164" fontId="4" fillId="0" borderId="7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justify" vertical="center"/>
    </xf>
    <xf numFmtId="164" fontId="4" fillId="0" borderId="0" xfId="0" applyNumberFormat="1" applyFont="1" applyBorder="1" applyAlignment="1">
      <alignment horizontal="justify" vertical="center"/>
    </xf>
    <xf numFmtId="164" fontId="4" fillId="0" borderId="3" xfId="0" applyNumberFormat="1" applyFont="1" applyBorder="1" applyAlignment="1">
      <alignment horizontal="justify" vertical="center"/>
    </xf>
    <xf numFmtId="164" fontId="4" fillId="0" borderId="8" xfId="0" applyNumberFormat="1" applyFont="1" applyBorder="1" applyAlignment="1">
      <alignment horizontal="justify" vertical="center"/>
    </xf>
    <xf numFmtId="164" fontId="4" fillId="0" borderId="0" xfId="0" applyNumberFormat="1" applyFont="1" applyAlignment="1">
      <alignment horizontal="justify" vertical="center"/>
    </xf>
    <xf numFmtId="164" fontId="4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justify" vertical="center"/>
    </xf>
    <xf numFmtId="164" fontId="4" fillId="0" borderId="12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justify" vertical="center"/>
    </xf>
    <xf numFmtId="164" fontId="0" fillId="0" borderId="0" xfId="0" applyNumberFormat="1" applyBorder="1"/>
    <xf numFmtId="10" fontId="3" fillId="2" borderId="1" xfId="1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8" xfId="0" applyNumberFormat="1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justify" vertical="center"/>
    </xf>
    <xf numFmtId="164" fontId="4" fillId="0" borderId="0" xfId="0" applyNumberFormat="1" applyFont="1" applyAlignment="1">
      <alignment horizontal="justify"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justify" vertical="center"/>
    </xf>
    <xf numFmtId="164" fontId="4" fillId="0" borderId="10" xfId="0" applyNumberFormat="1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justify" vertical="center"/>
    </xf>
    <xf numFmtId="164" fontId="4" fillId="0" borderId="12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justify" vertical="center"/>
    </xf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justify" vertical="center"/>
    </xf>
    <xf numFmtId="164" fontId="4" fillId="0" borderId="14" xfId="0" applyNumberFormat="1" applyFont="1" applyBorder="1"/>
    <xf numFmtId="164" fontId="4" fillId="0" borderId="15" xfId="0" applyNumberFormat="1" applyFont="1" applyBorder="1"/>
    <xf numFmtId="164" fontId="4" fillId="0" borderId="15" xfId="0" applyNumberFormat="1" applyFont="1" applyBorder="1"/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justify" vertical="center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justify" vertical="center"/>
    </xf>
    <xf numFmtId="164" fontId="0" fillId="0" borderId="9" xfId="0" applyNumberFormat="1" applyBorder="1"/>
    <xf numFmtId="164" fontId="0" fillId="0" borderId="5" xfId="0" applyNumberFormat="1" applyBorder="1"/>
    <xf numFmtId="164" fontId="4" fillId="0" borderId="16" xfId="0" applyNumberFormat="1" applyFont="1" applyBorder="1" applyAlignment="1">
      <alignment horizontal="justify" vertical="center"/>
    </xf>
    <xf numFmtId="164" fontId="4" fillId="0" borderId="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6" fillId="0" borderId="3" xfId="0" applyNumberFormat="1" applyFont="1" applyBorder="1" applyAlignment="1">
      <alignment horizontal="justify" vertical="center"/>
    </xf>
    <xf numFmtId="164" fontId="6" fillId="0" borderId="0" xfId="0" applyNumberFormat="1" applyFont="1" applyBorder="1" applyAlignment="1">
      <alignment horizontal="justify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5" fontId="7" fillId="0" borderId="0" xfId="1" applyNumberFormat="1"/>
    <xf numFmtId="164" fontId="3" fillId="3" borderId="1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5"/>
  <sheetViews>
    <sheetView tabSelected="1" topLeftCell="AZ76" zoomScale="80" zoomScaleNormal="80" workbookViewId="0">
      <selection activeCell="BO94" sqref="BO94"/>
    </sheetView>
  </sheetViews>
  <sheetFormatPr defaultColWidth="9.140625" defaultRowHeight="15" x14ac:dyDescent="0.25"/>
  <cols>
    <col min="1" max="1" width="27" style="1" customWidth="1"/>
    <col min="2" max="2" width="2.28515625" style="2" customWidth="1"/>
    <col min="3" max="3" width="11.85546875" style="1" customWidth="1"/>
    <col min="4" max="4" width="14.28515625" style="1" customWidth="1"/>
    <col min="5" max="5" width="2.28515625" style="1" customWidth="1"/>
    <col min="6" max="6" width="9.140625" style="1"/>
    <col min="7" max="7" width="14.28515625" style="1" customWidth="1"/>
    <col min="8" max="8" width="2.28515625" style="1" customWidth="1"/>
    <col min="9" max="9" width="9.140625" style="1"/>
    <col min="10" max="10" width="14.28515625" style="1" customWidth="1"/>
    <col min="11" max="11" width="5" style="1" customWidth="1"/>
    <col min="12" max="12" width="9.42578125" style="1" customWidth="1"/>
    <col min="13" max="13" width="14.5703125" style="1" customWidth="1"/>
    <col min="14" max="14" width="2.28515625" style="1" customWidth="1"/>
    <col min="15" max="15" width="9.140625" style="1"/>
    <col min="16" max="16" width="14.5703125" style="1" customWidth="1"/>
    <col min="17" max="17" width="2.28515625" style="1" customWidth="1"/>
    <col min="18" max="18" width="8.85546875" style="1" customWidth="1"/>
    <col min="19" max="19" width="14.5703125" style="1" customWidth="1"/>
    <col min="20" max="20" width="2.28515625" style="1" customWidth="1"/>
    <col min="21" max="21" width="10" style="1" customWidth="1"/>
    <col min="22" max="22" width="16" style="1" customWidth="1"/>
    <col min="23" max="23" width="2.28515625" style="1" customWidth="1"/>
    <col min="24" max="24" width="10.7109375" style="1" customWidth="1"/>
    <col min="25" max="25" width="15.85546875" style="1" customWidth="1"/>
    <col min="26" max="26" width="3.7109375" style="1" customWidth="1"/>
    <col min="27" max="27" width="15.85546875" style="1" customWidth="1"/>
    <col min="28" max="28" width="19" style="1" customWidth="1"/>
    <col min="29" max="29" width="5" style="1" customWidth="1"/>
    <col min="30" max="30" width="9.140625" style="1"/>
    <col min="31" max="31" width="14.28515625" style="1" customWidth="1"/>
    <col min="32" max="32" width="2.28515625" style="1" customWidth="1"/>
    <col min="33" max="33" width="9.140625" style="1"/>
    <col min="34" max="34" width="15.5703125" style="1" customWidth="1"/>
    <col min="35" max="35" width="2.28515625" style="1" customWidth="1"/>
    <col min="36" max="36" width="9.140625" style="1"/>
    <col min="37" max="37" width="15.5703125" style="1" customWidth="1"/>
    <col min="38" max="38" width="5" style="1" customWidth="1"/>
    <col min="39" max="39" width="9.28515625" style="1" customWidth="1"/>
    <col min="40" max="40" width="17.140625" style="1" customWidth="1"/>
    <col min="41" max="41" width="4.42578125" style="1" customWidth="1"/>
    <col min="42" max="42" width="9.140625" style="1"/>
    <col min="43" max="43" width="18.7109375" style="1" customWidth="1"/>
    <col min="44" max="44" width="4.28515625" style="1" customWidth="1"/>
    <col min="45" max="46" width="18.7109375" style="1" customWidth="1"/>
    <col min="47" max="47" width="5" style="1" customWidth="1"/>
    <col min="48" max="48" width="10.28515625" style="1" customWidth="1"/>
    <col min="49" max="49" width="16" style="3" customWidth="1"/>
    <col min="50" max="50" width="2.28515625" style="1" customWidth="1"/>
    <col min="51" max="51" width="2.5703125" style="1" customWidth="1"/>
    <col min="52" max="52" width="9.140625" style="1"/>
    <col min="53" max="53" width="15.5703125" style="1" customWidth="1"/>
    <col min="54" max="55" width="9.140625" style="1"/>
    <col min="56" max="56" width="15.85546875" style="1" bestFit="1" customWidth="1"/>
    <col min="57" max="58" width="9.140625" style="1"/>
    <col min="59" max="59" width="15.85546875" style="1" customWidth="1"/>
    <col min="60" max="1024" width="9.140625" style="1"/>
  </cols>
  <sheetData>
    <row r="1" spans="1:59" ht="20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5.75" x14ac:dyDescent="0.25">
      <c r="C2" s="86" t="s">
        <v>1</v>
      </c>
      <c r="D2" s="86"/>
      <c r="E2" s="86"/>
      <c r="F2" s="86"/>
      <c r="G2" s="86"/>
      <c r="H2" s="86"/>
      <c r="I2" s="86"/>
      <c r="J2" s="86"/>
      <c r="L2" s="87" t="s">
        <v>2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4"/>
      <c r="AA2" s="4"/>
      <c r="AB2" s="4"/>
      <c r="AD2" s="88" t="s">
        <v>3</v>
      </c>
      <c r="AE2" s="88"/>
      <c r="AF2" s="88"/>
      <c r="AG2" s="88"/>
      <c r="AH2" s="88"/>
      <c r="AI2" s="88"/>
      <c r="AJ2" s="88"/>
      <c r="AK2" s="88"/>
      <c r="AM2" s="86" t="s">
        <v>4</v>
      </c>
      <c r="AN2" s="86"/>
      <c r="AO2" s="86"/>
      <c r="AP2" s="86"/>
      <c r="AQ2" s="86"/>
      <c r="AR2" s="4"/>
      <c r="AS2" s="86" t="s">
        <v>5</v>
      </c>
      <c r="AT2" s="86"/>
      <c r="AV2" s="87" t="s">
        <v>6</v>
      </c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</row>
    <row r="3" spans="1:59" ht="32.25" customHeight="1" x14ac:dyDescent="0.25">
      <c r="B3" s="5"/>
      <c r="C3" s="82" t="s">
        <v>7</v>
      </c>
      <c r="D3" s="82"/>
      <c r="F3" s="84" t="s">
        <v>8</v>
      </c>
      <c r="G3" s="84"/>
      <c r="I3" s="82" t="s">
        <v>9</v>
      </c>
      <c r="J3" s="82"/>
      <c r="L3" s="83" t="s">
        <v>10</v>
      </c>
      <c r="M3" s="83"/>
      <c r="O3" s="84" t="s">
        <v>11</v>
      </c>
      <c r="P3" s="84"/>
      <c r="R3" s="84" t="s">
        <v>12</v>
      </c>
      <c r="S3" s="84"/>
      <c r="U3" s="83" t="s">
        <v>13</v>
      </c>
      <c r="V3" s="83"/>
      <c r="W3" s="6"/>
      <c r="X3" s="82" t="s">
        <v>14</v>
      </c>
      <c r="Y3" s="82"/>
      <c r="Z3" s="7"/>
      <c r="AA3" s="82" t="s">
        <v>15</v>
      </c>
      <c r="AB3" s="82"/>
      <c r="AD3" s="82" t="s">
        <v>16</v>
      </c>
      <c r="AE3" s="82"/>
      <c r="AG3" s="82" t="s">
        <v>9</v>
      </c>
      <c r="AH3" s="82"/>
      <c r="AJ3" s="82" t="s">
        <v>17</v>
      </c>
      <c r="AK3" s="82"/>
      <c r="AM3" s="82" t="s">
        <v>18</v>
      </c>
      <c r="AN3" s="82"/>
      <c r="AO3" s="8"/>
      <c r="AP3" s="83" t="s">
        <v>19</v>
      </c>
      <c r="AQ3" s="83"/>
      <c r="AR3" s="9"/>
      <c r="AS3" s="83" t="s">
        <v>20</v>
      </c>
      <c r="AT3" s="83"/>
      <c r="AU3" s="3"/>
      <c r="AV3" s="82" t="s">
        <v>21</v>
      </c>
      <c r="AW3" s="82"/>
      <c r="AX3" s="8"/>
      <c r="AY3" s="8"/>
      <c r="AZ3" s="82" t="s">
        <v>22</v>
      </c>
      <c r="BA3" s="82"/>
      <c r="BC3" s="89" t="s">
        <v>23</v>
      </c>
      <c r="BD3" s="89"/>
      <c r="BF3" s="89" t="s">
        <v>24</v>
      </c>
      <c r="BG3" s="89"/>
    </row>
    <row r="4" spans="1:59" ht="15.75" x14ac:dyDescent="0.25">
      <c r="B4" s="5"/>
      <c r="F4" s="84"/>
      <c r="G4" s="84"/>
      <c r="L4" s="10"/>
      <c r="M4" s="10"/>
      <c r="U4" s="6"/>
      <c r="V4" s="11"/>
      <c r="W4" s="6"/>
      <c r="X4" s="6"/>
      <c r="Y4" s="11"/>
      <c r="Z4" s="11"/>
      <c r="AA4" s="11"/>
      <c r="AB4" s="11"/>
    </row>
    <row r="5" spans="1:59" ht="15.75" x14ac:dyDescent="0.25">
      <c r="B5" s="12"/>
      <c r="L5" s="10"/>
      <c r="M5" s="10"/>
      <c r="U5" s="6"/>
      <c r="V5" s="11"/>
      <c r="W5" s="6"/>
      <c r="X5" s="6"/>
      <c r="Y5" s="11"/>
      <c r="Z5" s="11"/>
      <c r="AA5" s="11"/>
      <c r="AB5" s="11"/>
    </row>
    <row r="6" spans="1:59" x14ac:dyDescent="0.25">
      <c r="A6" s="13" t="s">
        <v>25</v>
      </c>
      <c r="B6" s="5"/>
      <c r="C6" s="14" t="s">
        <v>26</v>
      </c>
      <c r="D6" s="14">
        <v>1135.24</v>
      </c>
      <c r="F6" s="14" t="s">
        <v>27</v>
      </c>
      <c r="G6" s="15">
        <v>1816.38</v>
      </c>
      <c r="H6" s="16"/>
      <c r="I6" s="17" t="s">
        <v>28</v>
      </c>
      <c r="J6" s="14">
        <v>2108.3000000000002</v>
      </c>
      <c r="L6" s="18" t="s">
        <v>29</v>
      </c>
      <c r="M6" s="19">
        <v>2770.11</v>
      </c>
      <c r="N6" s="20"/>
      <c r="O6" s="21" t="s">
        <v>30</v>
      </c>
      <c r="P6" s="19">
        <v>4465.8599999999997</v>
      </c>
      <c r="Q6" s="20"/>
      <c r="R6" s="21" t="s">
        <v>31</v>
      </c>
      <c r="S6" s="19">
        <v>3675.86</v>
      </c>
      <c r="U6" s="18" t="s">
        <v>32</v>
      </c>
      <c r="V6" s="19">
        <v>5954.48</v>
      </c>
      <c r="W6" s="20"/>
      <c r="X6" s="21" t="s">
        <v>33</v>
      </c>
      <c r="Y6" s="19">
        <v>6698</v>
      </c>
      <c r="Z6" s="22"/>
      <c r="AA6" s="22"/>
      <c r="AB6" s="22"/>
      <c r="AD6" s="23" t="s">
        <v>34</v>
      </c>
      <c r="AE6" s="14">
        <v>3859.65</v>
      </c>
      <c r="AF6" s="16"/>
      <c r="AG6" s="17" t="s">
        <v>35</v>
      </c>
      <c r="AH6" s="14">
        <v>6252.2</v>
      </c>
      <c r="AI6" s="16"/>
      <c r="AJ6" s="17" t="s">
        <v>36</v>
      </c>
      <c r="AK6" s="14">
        <v>7032.9</v>
      </c>
      <c r="AM6" s="23" t="s">
        <v>37</v>
      </c>
      <c r="AN6" s="14">
        <v>5596.5</v>
      </c>
      <c r="AP6" s="14" t="s">
        <v>38</v>
      </c>
      <c r="AQ6" s="14">
        <v>10197.709999999999</v>
      </c>
      <c r="AR6" s="24"/>
      <c r="AS6" s="24"/>
      <c r="AT6" s="24"/>
      <c r="AV6" s="23" t="s">
        <v>39</v>
      </c>
      <c r="AW6" s="25">
        <v>5789.48</v>
      </c>
      <c r="AX6" s="24"/>
      <c r="AY6" s="16"/>
      <c r="AZ6" s="17" t="s">
        <v>40</v>
      </c>
      <c r="BA6" s="14">
        <v>11192.99</v>
      </c>
    </row>
    <row r="7" spans="1:59" x14ac:dyDescent="0.25">
      <c r="B7" s="5"/>
      <c r="C7" s="26" t="s">
        <v>41</v>
      </c>
      <c r="D7" s="14">
        <v>1202.48</v>
      </c>
      <c r="F7" s="26" t="s">
        <v>42</v>
      </c>
      <c r="G7" s="15">
        <v>1923.96</v>
      </c>
      <c r="H7" s="16"/>
      <c r="I7" s="27" t="s">
        <v>43</v>
      </c>
      <c r="J7" s="14">
        <v>2233.16</v>
      </c>
      <c r="L7" s="28" t="s">
        <v>44</v>
      </c>
      <c r="M7" s="19">
        <v>2934.17</v>
      </c>
      <c r="N7" s="20"/>
      <c r="O7" s="6" t="s">
        <v>45</v>
      </c>
      <c r="P7" s="19">
        <v>4730.3500000000004</v>
      </c>
      <c r="Q7" s="20"/>
      <c r="R7" s="6" t="s">
        <v>46</v>
      </c>
      <c r="S7" s="19">
        <v>3893.56</v>
      </c>
      <c r="U7" s="28" t="s">
        <v>47</v>
      </c>
      <c r="V7" s="19">
        <v>6307.13</v>
      </c>
      <c r="W7" s="20"/>
      <c r="X7" s="6" t="s">
        <v>48</v>
      </c>
      <c r="Y7" s="19">
        <v>7094.68</v>
      </c>
      <c r="Z7" s="22"/>
      <c r="AA7" s="22"/>
      <c r="AB7" s="22"/>
      <c r="AD7" s="29" t="s">
        <v>49</v>
      </c>
      <c r="AE7" s="14">
        <v>4088.24</v>
      </c>
      <c r="AF7" s="16"/>
      <c r="AG7" s="27" t="s">
        <v>50</v>
      </c>
      <c r="AH7" s="14">
        <v>6622.48</v>
      </c>
      <c r="AI7" s="16"/>
      <c r="AJ7" s="27" t="s">
        <v>51</v>
      </c>
      <c r="AK7" s="14">
        <v>7449.42</v>
      </c>
      <c r="AM7" s="29" t="s">
        <v>52</v>
      </c>
      <c r="AN7" s="14">
        <v>5927.94</v>
      </c>
      <c r="AP7" s="26" t="s">
        <v>53</v>
      </c>
      <c r="AQ7" s="14">
        <v>10801.65</v>
      </c>
      <c r="AR7" s="24"/>
      <c r="AS7" s="24"/>
      <c r="AT7" s="24"/>
      <c r="AV7" s="29" t="s">
        <v>54</v>
      </c>
      <c r="AW7" s="25">
        <v>6132.35</v>
      </c>
      <c r="AX7" s="24"/>
      <c r="AY7" s="16"/>
      <c r="AZ7" s="27" t="s">
        <v>55</v>
      </c>
      <c r="BA7" s="14">
        <v>11855.89</v>
      </c>
    </row>
    <row r="8" spans="1:59" x14ac:dyDescent="0.25">
      <c r="B8" s="5"/>
      <c r="C8" s="26" t="s">
        <v>56</v>
      </c>
      <c r="D8" s="14">
        <v>1273.69</v>
      </c>
      <c r="F8" s="26" t="s">
        <v>57</v>
      </c>
      <c r="G8" s="15">
        <v>2037.9</v>
      </c>
      <c r="H8" s="16"/>
      <c r="I8" s="27" t="s">
        <v>58</v>
      </c>
      <c r="J8" s="14">
        <v>2365.42</v>
      </c>
      <c r="L8" s="28" t="s">
        <v>59</v>
      </c>
      <c r="M8" s="19">
        <v>3107.94</v>
      </c>
      <c r="N8" s="20"/>
      <c r="O8" s="6" t="s">
        <v>60</v>
      </c>
      <c r="P8" s="19">
        <v>5010.49</v>
      </c>
      <c r="Q8" s="20"/>
      <c r="R8" s="6" t="s">
        <v>61</v>
      </c>
      <c r="S8" s="19">
        <v>4124.1499999999996</v>
      </c>
      <c r="U8" s="28" t="s">
        <v>62</v>
      </c>
      <c r="V8" s="19">
        <v>6680.66</v>
      </c>
      <c r="W8" s="20"/>
      <c r="X8" s="6" t="s">
        <v>63</v>
      </c>
      <c r="Y8" s="19">
        <v>7514.86</v>
      </c>
      <c r="Z8" s="22"/>
      <c r="AA8" s="22"/>
      <c r="AB8" s="22"/>
      <c r="AD8" s="29" t="s">
        <v>64</v>
      </c>
      <c r="AE8" s="14">
        <v>4330.3599999999997</v>
      </c>
      <c r="AF8" s="16"/>
      <c r="AG8" s="27" t="s">
        <v>65</v>
      </c>
      <c r="AH8" s="14">
        <v>7014.69</v>
      </c>
      <c r="AI8" s="16"/>
      <c r="AJ8" s="27" t="s">
        <v>66</v>
      </c>
      <c r="AK8" s="14">
        <v>7890.6</v>
      </c>
      <c r="AM8" s="29" t="s">
        <v>67</v>
      </c>
      <c r="AN8" s="14">
        <v>6279.02</v>
      </c>
      <c r="AP8" s="26" t="s">
        <v>68</v>
      </c>
      <c r="AQ8" s="14">
        <v>11441.37</v>
      </c>
      <c r="AR8" s="24"/>
      <c r="AS8" s="24"/>
      <c r="AT8" s="24"/>
      <c r="AV8" s="29" t="s">
        <v>69</v>
      </c>
      <c r="AW8" s="25">
        <v>6495.54</v>
      </c>
      <c r="AX8" s="24"/>
      <c r="AY8" s="16"/>
      <c r="AZ8" s="27" t="s">
        <v>70</v>
      </c>
      <c r="BA8" s="14">
        <v>12558.04</v>
      </c>
    </row>
    <row r="9" spans="1:59" x14ac:dyDescent="0.25">
      <c r="B9" s="5"/>
      <c r="C9" s="26" t="s">
        <v>71</v>
      </c>
      <c r="D9" s="14">
        <v>1349.12</v>
      </c>
      <c r="F9" s="26" t="s">
        <v>72</v>
      </c>
      <c r="G9" s="15">
        <v>2158.59</v>
      </c>
      <c r="H9" s="16"/>
      <c r="I9" s="27" t="s">
        <v>73</v>
      </c>
      <c r="J9" s="30">
        <v>2505.5100000000002</v>
      </c>
      <c r="L9" s="28" t="s">
        <v>74</v>
      </c>
      <c r="M9" s="19">
        <v>3292</v>
      </c>
      <c r="N9" s="20"/>
      <c r="O9" s="6" t="s">
        <v>75</v>
      </c>
      <c r="P9" s="19">
        <v>5307.24</v>
      </c>
      <c r="Q9" s="20"/>
      <c r="R9" s="6" t="s">
        <v>76</v>
      </c>
      <c r="S9" s="19">
        <v>4368.3999999999996</v>
      </c>
      <c r="U9" s="28" t="s">
        <v>77</v>
      </c>
      <c r="V9" s="19">
        <v>7076.31</v>
      </c>
      <c r="W9" s="20"/>
      <c r="X9" s="6" t="s">
        <v>78</v>
      </c>
      <c r="Y9" s="19">
        <v>7959.91</v>
      </c>
      <c r="Z9" s="22"/>
      <c r="AA9" s="22"/>
      <c r="AB9" s="22"/>
      <c r="AD9" s="29" t="s">
        <v>79</v>
      </c>
      <c r="AE9" s="14">
        <v>4586.82</v>
      </c>
      <c r="AF9" s="16"/>
      <c r="AG9" s="27" t="s">
        <v>80</v>
      </c>
      <c r="AH9" s="14">
        <v>7430.13</v>
      </c>
      <c r="AI9" s="16"/>
      <c r="AJ9" s="27" t="s">
        <v>81</v>
      </c>
      <c r="AK9" s="14">
        <v>8357.91</v>
      </c>
      <c r="AM9" s="29" t="s">
        <v>82</v>
      </c>
      <c r="AN9" s="14">
        <v>6650.89</v>
      </c>
      <c r="AP9" s="26" t="s">
        <v>83</v>
      </c>
      <c r="AQ9" s="14">
        <v>12118.97</v>
      </c>
      <c r="AR9" s="24"/>
      <c r="AS9" s="24"/>
      <c r="AT9" s="24"/>
      <c r="AV9" s="29" t="s">
        <v>84</v>
      </c>
      <c r="AW9" s="25">
        <v>6880.23</v>
      </c>
      <c r="AX9" s="24"/>
      <c r="AY9" s="16"/>
      <c r="AZ9" s="27" t="s">
        <v>85</v>
      </c>
      <c r="BA9" s="14">
        <v>13301.77</v>
      </c>
    </row>
    <row r="10" spans="1:59" x14ac:dyDescent="0.25">
      <c r="B10" s="5"/>
      <c r="C10" s="26" t="s">
        <v>86</v>
      </c>
      <c r="D10" s="30">
        <v>1429.02</v>
      </c>
      <c r="F10" s="26" t="s">
        <v>87</v>
      </c>
      <c r="G10" s="30">
        <v>2286.4299999999998</v>
      </c>
      <c r="H10" s="16"/>
      <c r="I10" s="27" t="s">
        <v>88</v>
      </c>
      <c r="J10" s="30">
        <v>2653.89</v>
      </c>
      <c r="L10" s="28" t="s">
        <v>89</v>
      </c>
      <c r="M10" s="31">
        <v>3486.97</v>
      </c>
      <c r="N10" s="20"/>
      <c r="O10" s="6" t="s">
        <v>90</v>
      </c>
      <c r="P10" s="31">
        <v>5621.55</v>
      </c>
      <c r="Q10" s="20"/>
      <c r="R10" s="6" t="s">
        <v>91</v>
      </c>
      <c r="S10" s="31">
        <v>4627.1099999999997</v>
      </c>
      <c r="U10" s="28" t="s">
        <v>92</v>
      </c>
      <c r="V10" s="19">
        <v>7495.4</v>
      </c>
      <c r="W10" s="20"/>
      <c r="X10" s="6" t="s">
        <v>93</v>
      </c>
      <c r="Y10" s="31">
        <v>8431.33</v>
      </c>
      <c r="Z10" s="22"/>
      <c r="AA10" s="22"/>
      <c r="AB10" s="22"/>
      <c r="AD10" s="29" t="s">
        <v>94</v>
      </c>
      <c r="AE10" s="14">
        <v>4858.47</v>
      </c>
      <c r="AF10" s="16"/>
      <c r="AG10" s="27" t="s">
        <v>95</v>
      </c>
      <c r="AH10" s="14">
        <v>7870.17</v>
      </c>
      <c r="AI10" s="16"/>
      <c r="AJ10" s="27" t="s">
        <v>96</v>
      </c>
      <c r="AK10" s="14">
        <v>8852.9</v>
      </c>
      <c r="AM10" s="29" t="s">
        <v>97</v>
      </c>
      <c r="AN10" s="14">
        <v>7044.78</v>
      </c>
      <c r="AP10" s="26" t="s">
        <v>98</v>
      </c>
      <c r="AQ10" s="14">
        <v>12836.7</v>
      </c>
      <c r="AR10" s="24"/>
      <c r="AS10" s="24"/>
      <c r="AT10" s="24"/>
      <c r="AV10" s="29" t="s">
        <v>99</v>
      </c>
      <c r="AW10" s="25">
        <v>7287.7</v>
      </c>
      <c r="AX10" s="24"/>
      <c r="AY10" s="16"/>
      <c r="AZ10" s="27" t="s">
        <v>100</v>
      </c>
      <c r="BA10" s="14">
        <v>14089.55</v>
      </c>
    </row>
    <row r="11" spans="1:59" x14ac:dyDescent="0.25">
      <c r="B11" s="5"/>
      <c r="C11" s="32" t="s">
        <v>101</v>
      </c>
      <c r="D11" s="30">
        <v>1513.66</v>
      </c>
      <c r="F11" s="32" t="s">
        <v>102</v>
      </c>
      <c r="G11" s="32">
        <v>2421.84</v>
      </c>
      <c r="H11" s="16"/>
      <c r="I11" s="33" t="s">
        <v>103</v>
      </c>
      <c r="J11" s="32">
        <v>2811.07</v>
      </c>
      <c r="L11" s="34" t="s">
        <v>104</v>
      </c>
      <c r="M11" s="31">
        <v>3693.48</v>
      </c>
      <c r="N11" s="20"/>
      <c r="O11" s="35" t="s">
        <v>105</v>
      </c>
      <c r="P11" s="31">
        <v>5954.48</v>
      </c>
      <c r="Q11" s="20"/>
      <c r="R11" s="35" t="s">
        <v>106</v>
      </c>
      <c r="S11" s="31">
        <v>4901.1499999999996</v>
      </c>
      <c r="U11" s="34" t="s">
        <v>107</v>
      </c>
      <c r="V11" s="31">
        <v>7939.31</v>
      </c>
      <c r="W11" s="20"/>
      <c r="X11" s="35" t="s">
        <v>108</v>
      </c>
      <c r="Y11" s="31">
        <v>8930.67</v>
      </c>
      <c r="Z11" s="22"/>
      <c r="AA11" s="22"/>
      <c r="AB11" s="22"/>
      <c r="AD11" s="36" t="s">
        <v>109</v>
      </c>
      <c r="AE11" s="30">
        <v>5146.2</v>
      </c>
      <c r="AF11" s="16"/>
      <c r="AG11" s="33" t="s">
        <v>110</v>
      </c>
      <c r="AH11" s="30">
        <v>8336.27</v>
      </c>
      <c r="AI11" s="16"/>
      <c r="AJ11" s="33" t="s">
        <v>111</v>
      </c>
      <c r="AK11" s="30">
        <v>9377.2000000000007</v>
      </c>
      <c r="AM11" s="36" t="s">
        <v>112</v>
      </c>
      <c r="AN11" s="30">
        <v>7462</v>
      </c>
      <c r="AP11" s="32" t="s">
        <v>113</v>
      </c>
      <c r="AQ11" s="30">
        <v>13596.94</v>
      </c>
      <c r="AR11" s="24"/>
      <c r="AS11" s="24"/>
      <c r="AT11" s="24"/>
      <c r="AV11" s="36" t="s">
        <v>114</v>
      </c>
      <c r="AW11" s="37">
        <v>7719.31</v>
      </c>
      <c r="AX11" s="24"/>
      <c r="AY11" s="16"/>
      <c r="AZ11" s="33" t="s">
        <v>115</v>
      </c>
      <c r="BA11" s="30">
        <v>14923.99</v>
      </c>
    </row>
    <row r="12" spans="1:59" x14ac:dyDescent="0.25">
      <c r="B12" s="5"/>
      <c r="AX12" s="38"/>
    </row>
    <row r="13" spans="1:59" ht="15.75" customHeight="1" x14ac:dyDescent="0.25">
      <c r="A13" s="13" t="s">
        <v>116</v>
      </c>
      <c r="B13" s="5"/>
      <c r="C13" s="14" t="s">
        <v>26</v>
      </c>
      <c r="D13" s="14">
        <f>D6*$A16+D6</f>
        <v>1158.966516</v>
      </c>
      <c r="F13" s="14" t="s">
        <v>27</v>
      </c>
      <c r="G13" s="14">
        <f>G6*$A16+G6</f>
        <v>1854.3423420000001</v>
      </c>
      <c r="H13" s="16"/>
      <c r="I13" s="17" t="s">
        <v>28</v>
      </c>
      <c r="J13" s="14">
        <f>J6*$A16+J6</f>
        <v>2152.3634700000002</v>
      </c>
      <c r="L13" s="18" t="s">
        <v>29</v>
      </c>
      <c r="M13" s="14">
        <f>M6*$A16+M6</f>
        <v>2828.0052989999999</v>
      </c>
      <c r="N13" s="20"/>
      <c r="O13" s="21" t="s">
        <v>30</v>
      </c>
      <c r="P13" s="14">
        <f>P6*$A16+P6</f>
        <v>4559.1964739999994</v>
      </c>
      <c r="Q13" s="20"/>
      <c r="R13" s="21" t="s">
        <v>31</v>
      </c>
      <c r="S13" s="14">
        <f>S6*$A16+S6</f>
        <v>3752.6854740000003</v>
      </c>
      <c r="U13" s="18" t="s">
        <v>32</v>
      </c>
      <c r="V13" s="14">
        <f>V6*$A16+V6</f>
        <v>6078.9286319999992</v>
      </c>
      <c r="W13" s="20"/>
      <c r="X13" s="21" t="s">
        <v>33</v>
      </c>
      <c r="Y13" s="14">
        <f>Y6*$A16+Y6</f>
        <v>6837.9881999999998</v>
      </c>
      <c r="Z13" s="24"/>
      <c r="AA13" s="24"/>
      <c r="AB13" s="24"/>
      <c r="AD13" s="23" t="s">
        <v>34</v>
      </c>
      <c r="AE13" s="14">
        <f>AE6*$A16+AE6</f>
        <v>3940.3166850000002</v>
      </c>
      <c r="AF13" s="16"/>
      <c r="AG13" s="17" t="s">
        <v>35</v>
      </c>
      <c r="AH13" s="14">
        <f>AH6*$A16+AH6</f>
        <v>6382.8709799999997</v>
      </c>
      <c r="AI13" s="16"/>
      <c r="AJ13" s="17" t="s">
        <v>36</v>
      </c>
      <c r="AK13" s="14">
        <f>AK6*$A16+AK6</f>
        <v>7179.8876099999998</v>
      </c>
      <c r="AM13" s="23" t="s">
        <v>37</v>
      </c>
      <c r="AN13" s="14">
        <f>AN6*$A16+AN6</f>
        <v>5713.4668499999998</v>
      </c>
      <c r="AP13" s="14" t="s">
        <v>38</v>
      </c>
      <c r="AQ13" s="14">
        <f>AQ6*$A16+AQ6</f>
        <v>10410.842138999998</v>
      </c>
      <c r="AR13" s="24"/>
      <c r="AS13" s="24"/>
      <c r="AT13" s="24"/>
      <c r="AV13" s="23" t="s">
        <v>39</v>
      </c>
      <c r="AW13" s="25">
        <f>AW6*$A16+AW6</f>
        <v>5910.4801319999997</v>
      </c>
      <c r="AX13" s="24"/>
      <c r="AY13" s="16"/>
      <c r="AZ13" s="17" t="s">
        <v>40</v>
      </c>
      <c r="BA13" s="14">
        <f>BA6*$A16+BA6</f>
        <v>11426.923491</v>
      </c>
    </row>
    <row r="14" spans="1:59" ht="15.75" customHeight="1" x14ac:dyDescent="0.25">
      <c r="A14" s="81" t="s">
        <v>117</v>
      </c>
      <c r="B14" s="5"/>
      <c r="C14" s="26" t="s">
        <v>41</v>
      </c>
      <c r="D14" s="14">
        <f>D7*$A16+D7</f>
        <v>1227.611832</v>
      </c>
      <c r="F14" s="26" t="s">
        <v>42</v>
      </c>
      <c r="G14" s="14">
        <f>G7*$A16+G7</f>
        <v>1964.170764</v>
      </c>
      <c r="H14" s="16"/>
      <c r="I14" s="27" t="s">
        <v>43</v>
      </c>
      <c r="J14" s="14">
        <f>J7*$A16+J7</f>
        <v>2279.833044</v>
      </c>
      <c r="L14" s="28" t="s">
        <v>44</v>
      </c>
      <c r="M14" s="14">
        <f>M7*$A16+M7</f>
        <v>2995.4941530000001</v>
      </c>
      <c r="N14" s="20"/>
      <c r="O14" s="6" t="s">
        <v>45</v>
      </c>
      <c r="P14" s="14">
        <f>P7*$A16+P7</f>
        <v>4829.2143150000002</v>
      </c>
      <c r="Q14" s="20"/>
      <c r="R14" s="6" t="s">
        <v>46</v>
      </c>
      <c r="S14" s="14">
        <f>S7*$A16+S7</f>
        <v>3974.9354039999998</v>
      </c>
      <c r="U14" s="28" t="s">
        <v>47</v>
      </c>
      <c r="V14" s="14">
        <f>V7*$A16+V7</f>
        <v>6438.9490169999999</v>
      </c>
      <c r="W14" s="20"/>
      <c r="X14" s="6" t="s">
        <v>48</v>
      </c>
      <c r="Y14" s="14">
        <f>Y7*$A16+Y7</f>
        <v>7242.9588119999999</v>
      </c>
      <c r="Z14" s="24"/>
      <c r="AA14" s="24"/>
      <c r="AB14" s="24"/>
      <c r="AD14" s="29" t="s">
        <v>49</v>
      </c>
      <c r="AE14" s="14">
        <f>AE7*$A16+AE7</f>
        <v>4173.6842159999997</v>
      </c>
      <c r="AF14" s="16"/>
      <c r="AG14" s="27" t="s">
        <v>50</v>
      </c>
      <c r="AH14" s="14">
        <f>AH7*$A16+AH7</f>
        <v>6760.8898319999998</v>
      </c>
      <c r="AI14" s="16"/>
      <c r="AJ14" s="27" t="s">
        <v>51</v>
      </c>
      <c r="AK14" s="14">
        <f>AK7*$A16+AK7</f>
        <v>7605.1128779999999</v>
      </c>
      <c r="AM14" s="29" t="s">
        <v>52</v>
      </c>
      <c r="AN14" s="14">
        <f>AN7*$A16+AN7</f>
        <v>6051.8339459999997</v>
      </c>
      <c r="AP14" s="26" t="s">
        <v>53</v>
      </c>
      <c r="AQ14" s="14">
        <f>AQ7*$A16+AQ7</f>
        <v>11027.404484999999</v>
      </c>
      <c r="AR14" s="24"/>
      <c r="AS14" s="24"/>
      <c r="AT14" s="24"/>
      <c r="AV14" s="29" t="s">
        <v>54</v>
      </c>
      <c r="AW14" s="25">
        <f>AW7*$A16+AW7</f>
        <v>6260.5161150000004</v>
      </c>
      <c r="AX14" s="24"/>
      <c r="AY14" s="16"/>
      <c r="AZ14" s="27" t="s">
        <v>55</v>
      </c>
      <c r="BA14" s="14">
        <f>BA7*$A16+BA7</f>
        <v>12103.678101</v>
      </c>
    </row>
    <row r="15" spans="1:59" x14ac:dyDescent="0.25">
      <c r="A15" s="81"/>
      <c r="B15" s="5"/>
      <c r="C15" s="26" t="s">
        <v>56</v>
      </c>
      <c r="D15" s="14">
        <f>D8*$A16+D8</f>
        <v>1300.310121</v>
      </c>
      <c r="F15" s="26" t="s">
        <v>57</v>
      </c>
      <c r="G15" s="14">
        <f>G8*$A16+G8</f>
        <v>2080.4921100000001</v>
      </c>
      <c r="H15" s="16"/>
      <c r="I15" s="27" t="s">
        <v>58</v>
      </c>
      <c r="J15" s="14">
        <f>J8*$A16+J8</f>
        <v>2414.857278</v>
      </c>
      <c r="L15" s="28" t="s">
        <v>59</v>
      </c>
      <c r="M15" s="14">
        <f>M8*$A16+M8</f>
        <v>3172.8959460000001</v>
      </c>
      <c r="N15" s="20"/>
      <c r="O15" s="6" t="s">
        <v>60</v>
      </c>
      <c r="P15" s="14">
        <f>P8*$A16+P8</f>
        <v>5115.2092409999996</v>
      </c>
      <c r="Q15" s="20"/>
      <c r="R15" s="6" t="s">
        <v>61</v>
      </c>
      <c r="S15" s="14">
        <f>S8*$A16+S8</f>
        <v>4210.3447349999997</v>
      </c>
      <c r="U15" s="28" t="s">
        <v>62</v>
      </c>
      <c r="V15" s="14">
        <f>V8*$A16+V8</f>
        <v>6820.2857939999994</v>
      </c>
      <c r="W15" s="20"/>
      <c r="X15" s="6" t="s">
        <v>63</v>
      </c>
      <c r="Y15" s="14">
        <f>Y8*$A16+Y8</f>
        <v>7671.9205739999998</v>
      </c>
      <c r="Z15" s="24"/>
      <c r="AA15" s="24"/>
      <c r="AB15" s="24"/>
      <c r="AD15" s="29" t="s">
        <v>64</v>
      </c>
      <c r="AE15" s="14">
        <f>AE8*$A16+AE8</f>
        <v>4420.8645239999996</v>
      </c>
      <c r="AF15" s="16"/>
      <c r="AG15" s="27" t="s">
        <v>65</v>
      </c>
      <c r="AH15" s="14">
        <f>AH8*$A16+AH8</f>
        <v>7161.2970209999994</v>
      </c>
      <c r="AI15" s="16"/>
      <c r="AJ15" s="27" t="s">
        <v>66</v>
      </c>
      <c r="AK15" s="14">
        <f>AK8*$A16+AK8</f>
        <v>8055.5135399999999</v>
      </c>
      <c r="AM15" s="29" t="s">
        <v>67</v>
      </c>
      <c r="AN15" s="14">
        <f>AN8*$A16+AN8</f>
        <v>6410.251518</v>
      </c>
      <c r="AP15" s="26" t="s">
        <v>68</v>
      </c>
      <c r="AQ15" s="14">
        <f>AQ8*$A16+AQ8</f>
        <v>11680.494633</v>
      </c>
      <c r="AR15" s="24"/>
      <c r="AS15" s="24"/>
      <c r="AT15" s="24"/>
      <c r="AV15" s="29" t="s">
        <v>69</v>
      </c>
      <c r="AW15" s="25">
        <f>AW8*$A16+AW8</f>
        <v>6631.2967859999999</v>
      </c>
      <c r="AX15" s="24"/>
      <c r="AY15" s="16"/>
      <c r="AZ15" s="27" t="s">
        <v>70</v>
      </c>
      <c r="BA15" s="14">
        <f>BA8*$A16+BA8</f>
        <v>12820.503036</v>
      </c>
    </row>
    <row r="16" spans="1:59" x14ac:dyDescent="0.25">
      <c r="A16" s="39">
        <v>2.0899999999999998E-2</v>
      </c>
      <c r="B16" s="5"/>
      <c r="C16" s="26" t="s">
        <v>71</v>
      </c>
      <c r="D16" s="14">
        <f>D9*$A16+D9</f>
        <v>1377.3166079999999</v>
      </c>
      <c r="F16" s="26" t="s">
        <v>72</v>
      </c>
      <c r="G16" s="14">
        <f>G9*$A16+G9</f>
        <v>2203.7045310000003</v>
      </c>
      <c r="H16" s="16"/>
      <c r="I16" s="27" t="s">
        <v>73</v>
      </c>
      <c r="J16" s="14">
        <f>J9*$A16+J9</f>
        <v>2557.8751590000002</v>
      </c>
      <c r="L16" s="28" t="s">
        <v>74</v>
      </c>
      <c r="M16" s="14">
        <f>M9*$A16+M9</f>
        <v>3360.8027999999999</v>
      </c>
      <c r="N16" s="20"/>
      <c r="O16" s="6" t="s">
        <v>75</v>
      </c>
      <c r="P16" s="14">
        <f>P9*$A16+P9</f>
        <v>5418.1613159999997</v>
      </c>
      <c r="Q16" s="20"/>
      <c r="R16" s="6" t="s">
        <v>76</v>
      </c>
      <c r="S16" s="14">
        <f>S9*$A16+S9</f>
        <v>4459.69956</v>
      </c>
      <c r="U16" s="28" t="s">
        <v>77</v>
      </c>
      <c r="V16" s="14">
        <f>V9*$A16+V9</f>
        <v>7224.2048790000008</v>
      </c>
      <c r="W16" s="20"/>
      <c r="X16" s="6" t="s">
        <v>78</v>
      </c>
      <c r="Y16" s="14">
        <f>Y9*$A16+Y9</f>
        <v>8126.2721190000002</v>
      </c>
      <c r="Z16" s="24"/>
      <c r="AA16" s="24"/>
      <c r="AB16" s="24"/>
      <c r="AD16" s="29" t="s">
        <v>79</v>
      </c>
      <c r="AE16" s="14">
        <f>AE9*$A16+AE9</f>
        <v>4682.6845379999995</v>
      </c>
      <c r="AF16" s="16"/>
      <c r="AG16" s="27" t="s">
        <v>80</v>
      </c>
      <c r="AH16" s="14">
        <f>AH9*$A16+AH9</f>
        <v>7585.4197169999998</v>
      </c>
      <c r="AI16" s="16"/>
      <c r="AJ16" s="27" t="s">
        <v>81</v>
      </c>
      <c r="AK16" s="14">
        <f>AK9*$A16+AK9</f>
        <v>8532.590318999999</v>
      </c>
      <c r="AM16" s="29" t="s">
        <v>82</v>
      </c>
      <c r="AN16" s="14">
        <f>AN9*$A16+AN9</f>
        <v>6789.8936010000007</v>
      </c>
      <c r="AP16" s="26" t="s">
        <v>83</v>
      </c>
      <c r="AQ16" s="14">
        <f>AQ9*$A16+AQ9</f>
        <v>12372.256472999999</v>
      </c>
      <c r="AR16" s="24"/>
      <c r="AS16" s="24"/>
      <c r="AT16" s="24"/>
      <c r="AV16" s="29" t="s">
        <v>84</v>
      </c>
      <c r="AW16" s="25">
        <f>AW9*$A16+AW9</f>
        <v>7024.0268069999993</v>
      </c>
      <c r="AX16" s="24"/>
      <c r="AY16" s="16"/>
      <c r="AZ16" s="27" t="s">
        <v>85</v>
      </c>
      <c r="BA16" s="14">
        <f>BA9*$A16+BA9</f>
        <v>13579.776992999999</v>
      </c>
    </row>
    <row r="17" spans="1:53" x14ac:dyDescent="0.25">
      <c r="B17" s="5"/>
      <c r="C17" s="26" t="s">
        <v>86</v>
      </c>
      <c r="D17" s="14">
        <f>D10*$A16+D10</f>
        <v>1458.886518</v>
      </c>
      <c r="F17" s="26" t="s">
        <v>87</v>
      </c>
      <c r="G17" s="14">
        <f>G10*$A16+G10</f>
        <v>2334.2163869999999</v>
      </c>
      <c r="H17" s="16"/>
      <c r="I17" s="27" t="s">
        <v>88</v>
      </c>
      <c r="J17" s="14">
        <f>J10*$A16+J10</f>
        <v>2709.3563009999998</v>
      </c>
      <c r="L17" s="28" t="s">
        <v>89</v>
      </c>
      <c r="M17" s="14">
        <f>M10*$A16+M10</f>
        <v>3559.8476729999998</v>
      </c>
      <c r="N17" s="20"/>
      <c r="O17" s="6" t="s">
        <v>90</v>
      </c>
      <c r="P17" s="14">
        <f>P10*$A16+P10</f>
        <v>5739.040395</v>
      </c>
      <c r="Q17" s="20"/>
      <c r="R17" s="6" t="s">
        <v>91</v>
      </c>
      <c r="S17" s="14">
        <f>S10*$A16+S10</f>
        <v>4723.8165989999998</v>
      </c>
      <c r="U17" s="28" t="s">
        <v>92</v>
      </c>
      <c r="V17" s="14">
        <f>V10*$A16+V10</f>
        <v>7652.05386</v>
      </c>
      <c r="W17" s="20"/>
      <c r="X17" s="6" t="s">
        <v>93</v>
      </c>
      <c r="Y17" s="14">
        <f>Y10*$A16+Y10</f>
        <v>8607.5447970000005</v>
      </c>
      <c r="Z17" s="24"/>
      <c r="AA17" s="24"/>
      <c r="AB17" s="24"/>
      <c r="AD17" s="29" t="s">
        <v>94</v>
      </c>
      <c r="AE17" s="14">
        <f>AE10*$A16+AE10</f>
        <v>4960.0120230000002</v>
      </c>
      <c r="AF17" s="16"/>
      <c r="AG17" s="27" t="s">
        <v>95</v>
      </c>
      <c r="AH17" s="14">
        <f>AH10*$A16+AH10</f>
        <v>8034.6565529999998</v>
      </c>
      <c r="AI17" s="16"/>
      <c r="AJ17" s="27" t="s">
        <v>96</v>
      </c>
      <c r="AK17" s="14">
        <f>AK10*$A16+AK10</f>
        <v>9037.9256100000002</v>
      </c>
      <c r="AM17" s="29" t="s">
        <v>97</v>
      </c>
      <c r="AN17" s="14">
        <f>AN10*$A16+AN10</f>
        <v>7192.0159020000001</v>
      </c>
      <c r="AP17" s="26" t="s">
        <v>98</v>
      </c>
      <c r="AQ17" s="14">
        <f>AQ10*$A16+AQ10</f>
        <v>13104.98703</v>
      </c>
      <c r="AR17" s="24"/>
      <c r="AS17" s="24"/>
      <c r="AT17" s="24"/>
      <c r="AV17" s="29" t="s">
        <v>99</v>
      </c>
      <c r="AW17" s="25">
        <f>AW10*$A16+AW10</f>
        <v>7440.0129299999999</v>
      </c>
      <c r="AX17" s="24"/>
      <c r="AY17" s="16"/>
      <c r="AZ17" s="27" t="s">
        <v>100</v>
      </c>
      <c r="BA17" s="14">
        <f>BA10*$A16+BA10</f>
        <v>14384.021594999998</v>
      </c>
    </row>
    <row r="18" spans="1:53" x14ac:dyDescent="0.25">
      <c r="B18" s="5"/>
      <c r="C18" s="32" t="s">
        <v>101</v>
      </c>
      <c r="D18" s="30">
        <f>D11*$A16+D11</f>
        <v>1545.2954940000002</v>
      </c>
      <c r="F18" s="32" t="s">
        <v>102</v>
      </c>
      <c r="G18" s="30">
        <f>G11*$A16+G11</f>
        <v>2472.4564560000003</v>
      </c>
      <c r="H18" s="16"/>
      <c r="I18" s="33" t="s">
        <v>103</v>
      </c>
      <c r="J18" s="30">
        <f>J11*$A16+J11</f>
        <v>2869.821363</v>
      </c>
      <c r="L18" s="34" t="s">
        <v>104</v>
      </c>
      <c r="M18" s="30">
        <f>M11*$A16+M11</f>
        <v>3770.6737320000002</v>
      </c>
      <c r="N18" s="20"/>
      <c r="O18" s="35" t="s">
        <v>105</v>
      </c>
      <c r="P18" s="30">
        <f>P11*$A16+P11</f>
        <v>6078.9286319999992</v>
      </c>
      <c r="Q18" s="20"/>
      <c r="R18" s="35" t="s">
        <v>106</v>
      </c>
      <c r="S18" s="30">
        <f>S11*$A16+S11</f>
        <v>5003.5840349999999</v>
      </c>
      <c r="U18" s="34" t="s">
        <v>107</v>
      </c>
      <c r="V18" s="30">
        <f>V11*$A16+V11</f>
        <v>8105.2415790000005</v>
      </c>
      <c r="W18" s="20"/>
      <c r="X18" s="35" t="s">
        <v>108</v>
      </c>
      <c r="Y18" s="30">
        <f>Y11*$A16+Y11</f>
        <v>9117.3210030000009</v>
      </c>
      <c r="Z18" s="24"/>
      <c r="AA18" s="24"/>
      <c r="AB18" s="24"/>
      <c r="AD18" s="36" t="s">
        <v>109</v>
      </c>
      <c r="AE18" s="30">
        <f>AE11*$A16+AE11</f>
        <v>5253.75558</v>
      </c>
      <c r="AF18" s="16"/>
      <c r="AG18" s="33" t="s">
        <v>110</v>
      </c>
      <c r="AH18" s="30">
        <f>AH11*$A16+AH11</f>
        <v>8510.4980429999996</v>
      </c>
      <c r="AI18" s="16"/>
      <c r="AJ18" s="33" t="s">
        <v>111</v>
      </c>
      <c r="AK18" s="30">
        <f>AK11*$A16+AK11</f>
        <v>9573.1834800000015</v>
      </c>
      <c r="AM18" s="36" t="s">
        <v>112</v>
      </c>
      <c r="AN18" s="30">
        <f>AN11*$A16+AN11</f>
        <v>7617.9557999999997</v>
      </c>
      <c r="AP18" s="32" t="s">
        <v>113</v>
      </c>
      <c r="AQ18" s="30">
        <f>AQ11*$A16+AQ11</f>
        <v>13881.116046000001</v>
      </c>
      <c r="AR18" s="24"/>
      <c r="AS18" s="24"/>
      <c r="AT18" s="24"/>
      <c r="AV18" s="36" t="s">
        <v>114</v>
      </c>
      <c r="AW18" s="37">
        <f>AW11*$A16+AW11</f>
        <v>7880.6435790000005</v>
      </c>
      <c r="AX18" s="24"/>
      <c r="AY18" s="16"/>
      <c r="AZ18" s="33" t="s">
        <v>115</v>
      </c>
      <c r="BA18" s="30">
        <f>BA11*$A16+BA11</f>
        <v>15235.901390999999</v>
      </c>
    </row>
    <row r="19" spans="1:53" x14ac:dyDescent="0.25">
      <c r="B19" s="5"/>
      <c r="D19" s="38"/>
      <c r="E19" s="38"/>
      <c r="F19" s="38"/>
      <c r="G19" s="38"/>
      <c r="AX19" s="38"/>
    </row>
    <row r="20" spans="1:53" ht="15.75" customHeight="1" x14ac:dyDescent="0.25">
      <c r="A20" s="40" t="s">
        <v>118</v>
      </c>
      <c r="B20" s="5"/>
      <c r="C20" s="14" t="s">
        <v>26</v>
      </c>
      <c r="D20" s="14">
        <f>D13*$A23+D13</f>
        <v>1273.7853287401199</v>
      </c>
      <c r="F20" s="14" t="s">
        <v>27</v>
      </c>
      <c r="G20" s="14">
        <f>G13*$A23+G13</f>
        <v>2038.0520378219401</v>
      </c>
      <c r="H20" s="16"/>
      <c r="I20" s="17" t="s">
        <v>28</v>
      </c>
      <c r="J20" s="14">
        <f>J13*$A23+J13</f>
        <v>2365.5981189729005</v>
      </c>
      <c r="L20" s="18" t="s">
        <v>29</v>
      </c>
      <c r="M20" s="14">
        <f>M13*$A23+M13</f>
        <v>3108.1757839719298</v>
      </c>
      <c r="N20" s="20"/>
      <c r="O20" s="21" t="s">
        <v>30</v>
      </c>
      <c r="P20" s="14">
        <f>P13*$A23+P13</f>
        <v>5010.8760686791793</v>
      </c>
      <c r="Q20" s="20"/>
      <c r="R20" s="21" t="s">
        <v>31</v>
      </c>
      <c r="S20" s="14">
        <f>S13*$A23+S13</f>
        <v>4124.4640239091805</v>
      </c>
      <c r="U20" s="18" t="s">
        <v>32</v>
      </c>
      <c r="V20" s="14">
        <f>V13*$A23+V13</f>
        <v>6681.1680915722391</v>
      </c>
      <c r="W20" s="20"/>
      <c r="X20" s="21" t="s">
        <v>33</v>
      </c>
      <c r="Y20" s="14">
        <f>Y13*$A23+Y13</f>
        <v>7515.4276909740001</v>
      </c>
      <c r="Z20" s="24"/>
      <c r="AA20" s="24"/>
      <c r="AB20" s="24"/>
      <c r="AD20" s="23" t="s">
        <v>34</v>
      </c>
      <c r="AE20" s="14">
        <f>AE13*$A23+AE13</f>
        <v>4330.6838589829504</v>
      </c>
      <c r="AF20" s="16"/>
      <c r="AG20" s="17" t="s">
        <v>35</v>
      </c>
      <c r="AH20" s="14">
        <f>AH13*$A23+AH13</f>
        <v>7015.2220079885992</v>
      </c>
      <c r="AI20" s="16"/>
      <c r="AJ20" s="17" t="s">
        <v>36</v>
      </c>
      <c r="AK20" s="14">
        <f>AK13*$A23+AK13</f>
        <v>7891.1990755226998</v>
      </c>
      <c r="AM20" s="23" t="s">
        <v>37</v>
      </c>
      <c r="AN20" s="14">
        <f>AN13*$A23+AN13</f>
        <v>6279.5000108294998</v>
      </c>
      <c r="AP20" s="14" t="s">
        <v>38</v>
      </c>
      <c r="AQ20" s="14">
        <f>AQ13*$A23+AQ13</f>
        <v>11442.244269710729</v>
      </c>
      <c r="AR20" s="24"/>
      <c r="AS20" s="24"/>
      <c r="AT20" s="24"/>
      <c r="AV20" s="23" t="s">
        <v>39</v>
      </c>
      <c r="AW20" s="25">
        <f>AW13*$A23+AW13</f>
        <v>6496.0313986772398</v>
      </c>
      <c r="AX20" s="24"/>
      <c r="AY20" s="16"/>
      <c r="AZ20" s="17" t="s">
        <v>40</v>
      </c>
      <c r="BA20" s="14">
        <f>BA13*$A23+BA13</f>
        <v>12558.98880125337</v>
      </c>
    </row>
    <row r="21" spans="1:53" ht="15.75" customHeight="1" x14ac:dyDescent="0.25">
      <c r="A21" s="81" t="s">
        <v>119</v>
      </c>
      <c r="B21" s="5"/>
      <c r="C21" s="26" t="s">
        <v>41</v>
      </c>
      <c r="D21" s="14">
        <f>D14*$A23+D14</f>
        <v>1349.2313361962401</v>
      </c>
      <c r="F21" s="26" t="s">
        <v>42</v>
      </c>
      <c r="G21" s="14">
        <f>G14*$A23+G14</f>
        <v>2158.7611615894798</v>
      </c>
      <c r="H21" s="16"/>
      <c r="I21" s="27" t="s">
        <v>43</v>
      </c>
      <c r="J21" s="14">
        <f>J14*$A23+J14</f>
        <v>2505.69610366908</v>
      </c>
      <c r="L21" s="28" t="s">
        <v>44</v>
      </c>
      <c r="M21" s="14">
        <f>M14*$A23+M14</f>
        <v>3292.25775873771</v>
      </c>
      <c r="N21" s="20"/>
      <c r="O21" s="6" t="s">
        <v>45</v>
      </c>
      <c r="P21" s="14">
        <f>P14*$A23+P14</f>
        <v>5307.6445771870503</v>
      </c>
      <c r="Q21" s="20"/>
      <c r="R21" s="6" t="s">
        <v>46</v>
      </c>
      <c r="S21" s="14">
        <f>S14*$A23+S14</f>
        <v>4368.7322544742801</v>
      </c>
      <c r="U21" s="28" t="s">
        <v>47</v>
      </c>
      <c r="V21" s="14">
        <f>V14*$A23+V14</f>
        <v>7076.8556961141903</v>
      </c>
      <c r="W21" s="20"/>
      <c r="X21" s="6" t="s">
        <v>48</v>
      </c>
      <c r="Y21" s="14">
        <f>Y14*$A23+Y14</f>
        <v>7960.5187415048404</v>
      </c>
      <c r="Z21" s="24"/>
      <c r="AA21" s="24"/>
      <c r="AB21" s="24"/>
      <c r="AD21" s="29" t="s">
        <v>49</v>
      </c>
      <c r="AE21" s="14">
        <f>AE14*$A23+AE14</f>
        <v>4587.1711112791199</v>
      </c>
      <c r="AF21" s="16"/>
      <c r="AG21" s="27" t="s">
        <v>50</v>
      </c>
      <c r="AH21" s="14">
        <f>AH14*$A23+AH14</f>
        <v>7430.6911876562399</v>
      </c>
      <c r="AI21" s="16"/>
      <c r="AJ21" s="27" t="s">
        <v>51</v>
      </c>
      <c r="AK21" s="14">
        <f>AK14*$A23+AK14</f>
        <v>8358.5514108234602</v>
      </c>
      <c r="AM21" s="29" t="s">
        <v>52</v>
      </c>
      <c r="AN21" s="14">
        <f>AN14*$A23+AN14</f>
        <v>6651.3891350302201</v>
      </c>
      <c r="AP21" s="26" t="s">
        <v>53</v>
      </c>
      <c r="AQ21" s="14">
        <f>AQ14*$A23+AQ14</f>
        <v>12119.889447328949</v>
      </c>
      <c r="AR21" s="24"/>
      <c r="AS21" s="24"/>
      <c r="AT21" s="24"/>
      <c r="AV21" s="29" t="s">
        <v>54</v>
      </c>
      <c r="AW21" s="25">
        <f>AW14*$A23+AW14</f>
        <v>6880.7454465130504</v>
      </c>
      <c r="AX21" s="24"/>
      <c r="AY21" s="16"/>
      <c r="AZ21" s="27" t="s">
        <v>55</v>
      </c>
      <c r="BA21" s="14">
        <f>BA14*$A23+BA14</f>
        <v>13302.78949046607</v>
      </c>
    </row>
    <row r="22" spans="1:53" x14ac:dyDescent="0.25">
      <c r="A22" s="81"/>
      <c r="B22" s="5"/>
      <c r="C22" s="26" t="s">
        <v>56</v>
      </c>
      <c r="D22" s="14">
        <f>D15*$A23+D15</f>
        <v>1429.13184468747</v>
      </c>
      <c r="F22" s="26" t="s">
        <v>57</v>
      </c>
      <c r="G22" s="14">
        <f>G15*$A23+G15</f>
        <v>2286.6064633377</v>
      </c>
      <c r="H22" s="16"/>
      <c r="I22" s="27" t="s">
        <v>58</v>
      </c>
      <c r="J22" s="14">
        <f>J15*$A23+J15</f>
        <v>2654.0971885314598</v>
      </c>
      <c r="L22" s="28" t="s">
        <v>59</v>
      </c>
      <c r="M22" s="14">
        <f>M15*$A23+M15</f>
        <v>3487.2347473702202</v>
      </c>
      <c r="N22" s="20"/>
      <c r="O22" s="6" t="s">
        <v>60</v>
      </c>
      <c r="P22" s="14">
        <f>P15*$A23+P15</f>
        <v>5621.9730205058695</v>
      </c>
      <c r="Q22" s="20"/>
      <c r="R22" s="6" t="s">
        <v>61</v>
      </c>
      <c r="S22" s="14">
        <f>S15*$A23+S15</f>
        <v>4627.46358789645</v>
      </c>
      <c r="U22" s="28" t="s">
        <v>62</v>
      </c>
      <c r="V22" s="14">
        <f>V15*$A23+V15</f>
        <v>7495.971507611579</v>
      </c>
      <c r="W22" s="20"/>
      <c r="X22" s="6" t="s">
        <v>63</v>
      </c>
      <c r="Y22" s="14">
        <f>Y15*$A23+Y15</f>
        <v>8431.9777452661801</v>
      </c>
      <c r="Z22" s="24"/>
      <c r="AA22" s="24"/>
      <c r="AB22" s="24"/>
      <c r="AD22" s="29" t="s">
        <v>64</v>
      </c>
      <c r="AE22" s="14">
        <f>AE15*$A23+AE15</f>
        <v>4858.8395723926797</v>
      </c>
      <c r="AF22" s="16"/>
      <c r="AG22" s="27" t="s">
        <v>65</v>
      </c>
      <c r="AH22" s="14">
        <f>AH15*$A23+AH15</f>
        <v>7870.7667168704693</v>
      </c>
      <c r="AI22" s="16"/>
      <c r="AJ22" s="27" t="s">
        <v>66</v>
      </c>
      <c r="AK22" s="14">
        <f>AK15*$A23+AK15</f>
        <v>8853.5732664078005</v>
      </c>
      <c r="AM22" s="29" t="s">
        <v>67</v>
      </c>
      <c r="AN22" s="14">
        <f>AN15*$A23+AN15</f>
        <v>7045.3151358882606</v>
      </c>
      <c r="AP22" s="26" t="s">
        <v>68</v>
      </c>
      <c r="AQ22" s="14">
        <f>AQ15*$A23+AQ15</f>
        <v>12837.68123629131</v>
      </c>
      <c r="AR22" s="24"/>
      <c r="AS22" s="24"/>
      <c r="AT22" s="24"/>
      <c r="AV22" s="29" t="s">
        <v>69</v>
      </c>
      <c r="AW22" s="25">
        <f>AW15*$A23+AW15</f>
        <v>7288.2593585890199</v>
      </c>
      <c r="AX22" s="24"/>
      <c r="AY22" s="16"/>
      <c r="AZ22" s="27" t="s">
        <v>70</v>
      </c>
      <c r="BA22" s="14">
        <f>BA15*$A23+BA15</f>
        <v>14090.630271776521</v>
      </c>
    </row>
    <row r="23" spans="1:53" x14ac:dyDescent="0.25">
      <c r="A23" s="41">
        <v>9.9070000000000005E-2</v>
      </c>
      <c r="B23" s="5"/>
      <c r="C23" s="26" t="s">
        <v>71</v>
      </c>
      <c r="D23" s="14">
        <f>D16*$A23+D16</f>
        <v>1513.76736435456</v>
      </c>
      <c r="F23" s="26" t="s">
        <v>72</v>
      </c>
      <c r="G23" s="14">
        <f>G16*$A23+G16</f>
        <v>2422.0255388861706</v>
      </c>
      <c r="H23" s="16"/>
      <c r="I23" s="27" t="s">
        <v>73</v>
      </c>
      <c r="J23" s="14">
        <f>J16*$A23+J16</f>
        <v>2811.2838510021302</v>
      </c>
      <c r="L23" s="28" t="s">
        <v>74</v>
      </c>
      <c r="M23" s="14">
        <f>M16*$A23+M16</f>
        <v>3693.7575333959999</v>
      </c>
      <c r="N23" s="20"/>
      <c r="O23" s="6" t="s">
        <v>75</v>
      </c>
      <c r="P23" s="14">
        <f>P16*$A23+P16</f>
        <v>5954.9385575761198</v>
      </c>
      <c r="Q23" s="20"/>
      <c r="R23" s="6" t="s">
        <v>76</v>
      </c>
      <c r="S23" s="14">
        <f>S16*$A23+S16</f>
        <v>4901.5219954091999</v>
      </c>
      <c r="U23" s="28" t="s">
        <v>77</v>
      </c>
      <c r="V23" s="14">
        <f>V16*$A23+V16</f>
        <v>7939.9068563625306</v>
      </c>
      <c r="W23" s="20"/>
      <c r="X23" s="6" t="s">
        <v>78</v>
      </c>
      <c r="Y23" s="14">
        <f>Y16*$A23+Y16</f>
        <v>8931.3418978293303</v>
      </c>
      <c r="Z23" s="24"/>
      <c r="AA23" s="24"/>
      <c r="AB23" s="24"/>
      <c r="AD23" s="29" t="s">
        <v>79</v>
      </c>
      <c r="AE23" s="14">
        <f>AE16*$A23+AE16</f>
        <v>5146.5980951796591</v>
      </c>
      <c r="AF23" s="16"/>
      <c r="AG23" s="27" t="s">
        <v>80</v>
      </c>
      <c r="AH23" s="14">
        <f>AH16*$A23+AH16</f>
        <v>8336.9072483631899</v>
      </c>
      <c r="AI23" s="16"/>
      <c r="AJ23" s="27" t="s">
        <v>81</v>
      </c>
      <c r="AK23" s="14">
        <f>AK16*$A23+AK16</f>
        <v>9377.9140419033283</v>
      </c>
      <c r="AM23" s="29" t="s">
        <v>82</v>
      </c>
      <c r="AN23" s="14">
        <f>AN16*$A23+AN16</f>
        <v>7462.5683600510711</v>
      </c>
      <c r="AP23" s="26" t="s">
        <v>83</v>
      </c>
      <c r="AQ23" s="14">
        <f>AQ16*$A23+AQ16</f>
        <v>13597.975921780109</v>
      </c>
      <c r="AR23" s="24"/>
      <c r="AS23" s="24"/>
      <c r="AT23" s="24"/>
      <c r="AV23" s="29" t="s">
        <v>84</v>
      </c>
      <c r="AW23" s="25">
        <f>AW16*$A23+AW16</f>
        <v>7719.8971427694896</v>
      </c>
      <c r="AX23" s="24"/>
      <c r="AY23" s="16"/>
      <c r="AZ23" s="27" t="s">
        <v>85</v>
      </c>
      <c r="BA23" s="14">
        <f>BA16*$A23+BA16</f>
        <v>14925.125499696509</v>
      </c>
    </row>
    <row r="24" spans="1:53" x14ac:dyDescent="0.25">
      <c r="B24" s="5"/>
      <c r="C24" s="26" t="s">
        <v>86</v>
      </c>
      <c r="D24" s="14">
        <f>D17*$A23+D17</f>
        <v>1603.4184053382601</v>
      </c>
      <c r="F24" s="26" t="s">
        <v>87</v>
      </c>
      <c r="G24" s="14">
        <f>G17*$A23+G17</f>
        <v>2565.4672044600898</v>
      </c>
      <c r="H24" s="16"/>
      <c r="I24" s="27" t="s">
        <v>88</v>
      </c>
      <c r="J24" s="14">
        <f>J17*$A23+J17</f>
        <v>2977.7722297400696</v>
      </c>
      <c r="L24" s="28" t="s">
        <v>89</v>
      </c>
      <c r="M24" s="14">
        <f>M17*$A23+M17</f>
        <v>3912.5217819641098</v>
      </c>
      <c r="N24" s="20"/>
      <c r="O24" s="6" t="s">
        <v>90</v>
      </c>
      <c r="P24" s="14">
        <f>P17*$A23+P17</f>
        <v>6307.6071269326503</v>
      </c>
      <c r="Q24" s="20"/>
      <c r="R24" s="6" t="s">
        <v>91</v>
      </c>
      <c r="S24" s="14">
        <f>S17*$A23+S17</f>
        <v>5191.80510946293</v>
      </c>
      <c r="U24" s="28" t="s">
        <v>92</v>
      </c>
      <c r="V24" s="14">
        <f>V17*$A23+V17</f>
        <v>8410.1428359101992</v>
      </c>
      <c r="W24" s="20"/>
      <c r="X24" s="6" t="s">
        <v>93</v>
      </c>
      <c r="Y24" s="14">
        <f>Y17*$A23+Y17</f>
        <v>9460.2942600387905</v>
      </c>
      <c r="Z24" s="24"/>
      <c r="AA24" s="24"/>
      <c r="AB24" s="24"/>
      <c r="AD24" s="29" t="s">
        <v>94</v>
      </c>
      <c r="AE24" s="14">
        <f>AE17*$A23+AE17</f>
        <v>5451.4004141186106</v>
      </c>
      <c r="AF24" s="16"/>
      <c r="AG24" s="27" t="s">
        <v>95</v>
      </c>
      <c r="AH24" s="14">
        <f>AH17*$A23+AH17</f>
        <v>8830.6499777057106</v>
      </c>
      <c r="AI24" s="16"/>
      <c r="AJ24" s="27" t="s">
        <v>96</v>
      </c>
      <c r="AK24" s="14">
        <f>AK17*$A23+AK17</f>
        <v>9933.3129001827001</v>
      </c>
      <c r="AM24" s="29" t="s">
        <v>97</v>
      </c>
      <c r="AN24" s="14">
        <f>AN17*$A23+AN17</f>
        <v>7904.5289174111404</v>
      </c>
      <c r="AP24" s="26" t="s">
        <v>98</v>
      </c>
      <c r="AQ24" s="14">
        <f>AQ17*$A23+AQ17</f>
        <v>14403.2980950621</v>
      </c>
      <c r="AR24" s="24"/>
      <c r="AS24" s="24"/>
      <c r="AT24" s="24"/>
      <c r="AV24" s="29" t="s">
        <v>99</v>
      </c>
      <c r="AW24" s="25">
        <f>AW17*$A23+AW17</f>
        <v>8177.0950109751002</v>
      </c>
      <c r="AX24" s="24"/>
      <c r="AY24" s="16"/>
      <c r="AZ24" s="27" t="s">
        <v>100</v>
      </c>
      <c r="BA24" s="14">
        <f>BA17*$A23+BA17</f>
        <v>15809.046614416648</v>
      </c>
    </row>
    <row r="25" spans="1:53" x14ac:dyDescent="0.25">
      <c r="A25" s="42"/>
      <c r="B25" s="5"/>
      <c r="C25" s="32" t="s">
        <v>101</v>
      </c>
      <c r="D25" s="30">
        <f>D18*$A23+D18</f>
        <v>1698.3879185905803</v>
      </c>
      <c r="F25" s="32" t="s">
        <v>102</v>
      </c>
      <c r="G25" s="30">
        <f>G18*$A23+G18</f>
        <v>2717.4027170959203</v>
      </c>
      <c r="H25" s="16"/>
      <c r="I25" s="33" t="s">
        <v>103</v>
      </c>
      <c r="J25" s="30">
        <f>J18*$A23+J18</f>
        <v>3154.13456543241</v>
      </c>
      <c r="L25" s="34" t="s">
        <v>104</v>
      </c>
      <c r="M25" s="30">
        <f>M18*$A23+M18</f>
        <v>4144.2343786292404</v>
      </c>
      <c r="N25" s="20"/>
      <c r="O25" s="35" t="s">
        <v>105</v>
      </c>
      <c r="P25" s="30">
        <f>P18*$A23+P18</f>
        <v>6681.1680915722391</v>
      </c>
      <c r="Q25" s="20"/>
      <c r="R25" s="35" t="s">
        <v>106</v>
      </c>
      <c r="S25" s="30">
        <f>S18*$A23+S18</f>
        <v>5499.2891053474495</v>
      </c>
      <c r="U25" s="34" t="s">
        <v>107</v>
      </c>
      <c r="V25" s="30">
        <f>V18*$A23+V18</f>
        <v>8908.2278622315298</v>
      </c>
      <c r="W25" s="20"/>
      <c r="X25" s="35" t="s">
        <v>108</v>
      </c>
      <c r="Y25" s="30">
        <f>Y18*$A23+Y18</f>
        <v>10020.573994767212</v>
      </c>
      <c r="Z25" s="24"/>
      <c r="AA25" s="24"/>
      <c r="AB25" s="24"/>
      <c r="AD25" s="36" t="s">
        <v>109</v>
      </c>
      <c r="AE25" s="30">
        <f>AE18*$A23+AE18</f>
        <v>5774.2451453106005</v>
      </c>
      <c r="AF25" s="16"/>
      <c r="AG25" s="33" t="s">
        <v>110</v>
      </c>
      <c r="AH25" s="30">
        <f>AH18*$A23+AH18</f>
        <v>9353.6330841200088</v>
      </c>
      <c r="AI25" s="16"/>
      <c r="AJ25" s="33" t="s">
        <v>111</v>
      </c>
      <c r="AK25" s="30">
        <f>AK18*$A23+AK18</f>
        <v>10521.598767363601</v>
      </c>
      <c r="AM25" s="36" t="s">
        <v>112</v>
      </c>
      <c r="AN25" s="30">
        <f>AN18*$A23+AN18</f>
        <v>8372.6666811060004</v>
      </c>
      <c r="AP25" s="32" t="s">
        <v>113</v>
      </c>
      <c r="AQ25" s="30">
        <f>AQ18*$A23+AQ18</f>
        <v>15256.318212677221</v>
      </c>
      <c r="AR25" s="24"/>
      <c r="AS25" s="24"/>
      <c r="AT25" s="24"/>
      <c r="AV25" s="36" t="s">
        <v>114</v>
      </c>
      <c r="AW25" s="37">
        <f>AW18*$A23+AW18</f>
        <v>8661.3789383715302</v>
      </c>
      <c r="AX25" s="24"/>
      <c r="AY25" s="16"/>
      <c r="AZ25" s="33" t="s">
        <v>115</v>
      </c>
      <c r="BA25" s="30">
        <f>BA18*$A23+BA18</f>
        <v>16745.322141806369</v>
      </c>
    </row>
    <row r="26" spans="1:53" x14ac:dyDescent="0.25">
      <c r="A26" s="42"/>
      <c r="B26" s="5"/>
      <c r="D26" s="38"/>
      <c r="E26" s="38"/>
      <c r="F26" s="38"/>
      <c r="G26" s="38"/>
      <c r="AX26" s="38"/>
    </row>
    <row r="27" spans="1:53" ht="15.75" customHeight="1" x14ac:dyDescent="0.25">
      <c r="A27" s="40" t="s">
        <v>118</v>
      </c>
      <c r="B27" s="5"/>
      <c r="C27" s="14" t="s">
        <v>26</v>
      </c>
      <c r="D27" s="14">
        <f>D20*$A30+D20</f>
        <v>1286.523182027521</v>
      </c>
      <c r="F27" s="14" t="s">
        <v>27</v>
      </c>
      <c r="G27" s="14">
        <f>G20*$A30+G20</f>
        <v>2058.4325582001593</v>
      </c>
      <c r="H27" s="16"/>
      <c r="I27" s="17" t="s">
        <v>28</v>
      </c>
      <c r="J27" s="14">
        <f>J20*$A30+J20</f>
        <v>2389.2541001626296</v>
      </c>
      <c r="L27" s="18" t="s">
        <v>29</v>
      </c>
      <c r="M27" s="14">
        <f>M20*$A30+M20</f>
        <v>3139.2575418116489</v>
      </c>
      <c r="N27" s="20"/>
      <c r="O27" s="21" t="s">
        <v>30</v>
      </c>
      <c r="P27" s="14">
        <f>P20*$A30+P20</f>
        <v>5060.9848293659707</v>
      </c>
      <c r="Q27" s="20"/>
      <c r="R27" s="21" t="s">
        <v>31</v>
      </c>
      <c r="S27" s="14">
        <f>S20*$A30+S20</f>
        <v>4165.708664148272</v>
      </c>
      <c r="U27" s="18" t="s">
        <v>32</v>
      </c>
      <c r="V27" s="14">
        <f>V20*$A30+V20</f>
        <v>6747.9797724879618</v>
      </c>
      <c r="W27" s="20"/>
      <c r="X27" s="21" t="s">
        <v>33</v>
      </c>
      <c r="Y27" s="14">
        <f>Y20*$A30+Y20</f>
        <v>7590.5819678837397</v>
      </c>
      <c r="Z27" s="24"/>
      <c r="AA27" s="24"/>
      <c r="AB27" s="24"/>
      <c r="AD27" s="23" t="s">
        <v>34</v>
      </c>
      <c r="AE27" s="14">
        <f>AE20*$A30+AE20</f>
        <v>4373.9906975727799</v>
      </c>
      <c r="AF27" s="16"/>
      <c r="AG27" s="17" t="s">
        <v>35</v>
      </c>
      <c r="AH27" s="14">
        <f>AH20*$A30+AH20</f>
        <v>7085.3742280684855</v>
      </c>
      <c r="AI27" s="16"/>
      <c r="AJ27" s="17" t="s">
        <v>36</v>
      </c>
      <c r="AK27" s="14">
        <f>AK20*$A30+AK20</f>
        <v>7970.1110662779265</v>
      </c>
      <c r="AM27" s="23" t="s">
        <v>37</v>
      </c>
      <c r="AN27" s="14">
        <f>AN20*$A30+AN20</f>
        <v>6342.2950109377953</v>
      </c>
      <c r="AP27" s="14" t="s">
        <v>38</v>
      </c>
      <c r="AQ27" s="14">
        <f>AQ20*$A30+AQ20</f>
        <v>11556.666712407836</v>
      </c>
      <c r="AR27" s="24"/>
      <c r="AS27" s="24"/>
      <c r="AT27" s="24"/>
      <c r="AV27" s="23" t="s">
        <v>39</v>
      </c>
      <c r="AW27" s="25">
        <f>AW20*$A30+AW20</f>
        <v>6560.9917126640121</v>
      </c>
      <c r="AX27" s="24"/>
      <c r="AY27" s="16"/>
      <c r="AZ27" s="17" t="s">
        <v>40</v>
      </c>
      <c r="BA27" s="14">
        <f>BA20*$A30+BA20</f>
        <v>12684.578689265903</v>
      </c>
    </row>
    <row r="28" spans="1:53" ht="15.75" customHeight="1" x14ac:dyDescent="0.25">
      <c r="A28" s="81" t="s">
        <v>120</v>
      </c>
      <c r="B28" s="5"/>
      <c r="C28" s="26" t="s">
        <v>41</v>
      </c>
      <c r="D28" s="14">
        <f>D21*$A30+D21</f>
        <v>1362.7236495582026</v>
      </c>
      <c r="F28" s="26" t="s">
        <v>42</v>
      </c>
      <c r="G28" s="14">
        <f>G21*$A30+G21</f>
        <v>2180.3487732053745</v>
      </c>
      <c r="H28" s="16"/>
      <c r="I28" s="27" t="s">
        <v>43</v>
      </c>
      <c r="J28" s="14">
        <f>J21*$A30+J21</f>
        <v>2530.7530647057706</v>
      </c>
      <c r="L28" s="28" t="s">
        <v>44</v>
      </c>
      <c r="M28" s="14">
        <f>M21*$A30+M21</f>
        <v>3325.180336325087</v>
      </c>
      <c r="N28" s="20"/>
      <c r="O28" s="6" t="s">
        <v>45</v>
      </c>
      <c r="P28" s="14">
        <f>P21*$A30+P21</f>
        <v>5360.7210229589209</v>
      </c>
      <c r="Q28" s="20"/>
      <c r="R28" s="6" t="s">
        <v>46</v>
      </c>
      <c r="S28" s="14">
        <f>S21*$A30+S21</f>
        <v>4412.4195770190227</v>
      </c>
      <c r="U28" s="28" t="s">
        <v>47</v>
      </c>
      <c r="V28" s="14">
        <f>V21*$A30+V21</f>
        <v>7147.6242530753325</v>
      </c>
      <c r="W28" s="20"/>
      <c r="X28" s="6" t="s">
        <v>48</v>
      </c>
      <c r="Y28" s="14">
        <f>Y21*$A30+Y21</f>
        <v>8040.1239289198884</v>
      </c>
      <c r="Z28" s="24"/>
      <c r="AA28" s="24"/>
      <c r="AB28" s="24"/>
      <c r="AD28" s="29" t="s">
        <v>49</v>
      </c>
      <c r="AE28" s="14">
        <f>AE21*$A30+AE21</f>
        <v>4633.0428223919107</v>
      </c>
      <c r="AF28" s="16"/>
      <c r="AG28" s="27" t="s">
        <v>50</v>
      </c>
      <c r="AH28" s="14">
        <f>AH21*$A30+AH21</f>
        <v>7504.9980995328024</v>
      </c>
      <c r="AI28" s="16"/>
      <c r="AJ28" s="27" t="s">
        <v>51</v>
      </c>
      <c r="AK28" s="14">
        <f>AK21*$A30+AK21</f>
        <v>8442.136924931694</v>
      </c>
      <c r="AM28" s="29" t="s">
        <v>52</v>
      </c>
      <c r="AN28" s="14">
        <f>AN21*$A30+AN21</f>
        <v>6717.9030263805225</v>
      </c>
      <c r="AP28" s="26" t="s">
        <v>53</v>
      </c>
      <c r="AQ28" s="14">
        <f>AQ21*$A30+AQ21</f>
        <v>12241.088341802239</v>
      </c>
      <c r="AR28" s="24"/>
      <c r="AS28" s="24"/>
      <c r="AT28" s="24"/>
      <c r="AV28" s="29" t="s">
        <v>54</v>
      </c>
      <c r="AW28" s="25">
        <f>AW21*$A30+AW21</f>
        <v>6949.5529009781812</v>
      </c>
      <c r="AX28" s="24"/>
      <c r="AY28" s="16"/>
      <c r="AZ28" s="27" t="s">
        <v>55</v>
      </c>
      <c r="BA28" s="14">
        <f>BA21*$A30+BA21</f>
        <v>13435.81738537073</v>
      </c>
    </row>
    <row r="29" spans="1:53" x14ac:dyDescent="0.25">
      <c r="A29" s="81"/>
      <c r="B29" s="5"/>
      <c r="C29" s="26" t="s">
        <v>56</v>
      </c>
      <c r="D29" s="14">
        <f>D22*$A30+D22</f>
        <v>1443.4231631343448</v>
      </c>
      <c r="F29" s="26" t="s">
        <v>57</v>
      </c>
      <c r="G29" s="14">
        <f>G22*$A30+G22</f>
        <v>2309.4725279710769</v>
      </c>
      <c r="H29" s="16"/>
      <c r="I29" s="27" t="s">
        <v>58</v>
      </c>
      <c r="J29" s="14">
        <f>J22*$A30+J22</f>
        <v>2680.6381604167746</v>
      </c>
      <c r="L29" s="28" t="s">
        <v>59</v>
      </c>
      <c r="M29" s="14">
        <f>M22*$A30+M22</f>
        <v>3522.1070948439224</v>
      </c>
      <c r="N29" s="20"/>
      <c r="O29" s="6" t="s">
        <v>60</v>
      </c>
      <c r="P29" s="14">
        <f>P22*$A30+P22</f>
        <v>5678.1927507109285</v>
      </c>
      <c r="Q29" s="20"/>
      <c r="R29" s="6" t="s">
        <v>61</v>
      </c>
      <c r="S29" s="14">
        <f>S22*$A30+S22</f>
        <v>4673.7382237754146</v>
      </c>
      <c r="U29" s="28" t="s">
        <v>62</v>
      </c>
      <c r="V29" s="14">
        <f>V22*$A30+V22</f>
        <v>7570.9312226876946</v>
      </c>
      <c r="W29" s="20"/>
      <c r="X29" s="6" t="s">
        <v>63</v>
      </c>
      <c r="Y29" s="14">
        <f>Y22*$A30+Y22</f>
        <v>8516.2975227188417</v>
      </c>
      <c r="Z29" s="24"/>
      <c r="AA29" s="24"/>
      <c r="AB29" s="24"/>
      <c r="AD29" s="29" t="s">
        <v>64</v>
      </c>
      <c r="AE29" s="14">
        <f>AE22*$A30+AE22</f>
        <v>4907.4279681166063</v>
      </c>
      <c r="AF29" s="16"/>
      <c r="AG29" s="27" t="s">
        <v>65</v>
      </c>
      <c r="AH29" s="14">
        <f>AH22*$A30+AH22</f>
        <v>7949.4743840391739</v>
      </c>
      <c r="AI29" s="16"/>
      <c r="AJ29" s="27" t="s">
        <v>66</v>
      </c>
      <c r="AK29" s="14">
        <f>AK22*$A30+AK22</f>
        <v>8942.1089990718792</v>
      </c>
      <c r="AM29" s="29" t="s">
        <v>67</v>
      </c>
      <c r="AN29" s="14">
        <f>AN22*$A30+AN22</f>
        <v>7115.7682872471432</v>
      </c>
      <c r="AP29" s="26" t="s">
        <v>68</v>
      </c>
      <c r="AQ29" s="14">
        <f>AQ22*$A30+AQ22</f>
        <v>12966.058048654222</v>
      </c>
      <c r="AR29" s="24"/>
      <c r="AS29" s="24"/>
      <c r="AT29" s="24"/>
      <c r="AV29" s="29" t="s">
        <v>69</v>
      </c>
      <c r="AW29" s="25">
        <f>AW22*$A30+AW22</f>
        <v>7361.1419521749103</v>
      </c>
      <c r="AX29" s="24"/>
      <c r="AY29" s="16"/>
      <c r="AZ29" s="27" t="s">
        <v>70</v>
      </c>
      <c r="BA29" s="14">
        <f>BA22*$A30+BA22</f>
        <v>14231.536574494286</v>
      </c>
    </row>
    <row r="30" spans="1:53" x14ac:dyDescent="0.25">
      <c r="A30" s="39">
        <v>0.01</v>
      </c>
      <c r="B30" s="5"/>
      <c r="C30" s="26" t="s">
        <v>71</v>
      </c>
      <c r="D30" s="14">
        <f>D23*$A30+D23</f>
        <v>1528.9050379981056</v>
      </c>
      <c r="F30" s="26" t="s">
        <v>72</v>
      </c>
      <c r="G30" s="14">
        <f>G23*$A30+G23</f>
        <v>2446.2457942750325</v>
      </c>
      <c r="H30" s="16"/>
      <c r="I30" s="27" t="s">
        <v>73</v>
      </c>
      <c r="J30" s="14">
        <f>J23*$A30+J23</f>
        <v>2839.3966895121516</v>
      </c>
      <c r="L30" s="28" t="s">
        <v>74</v>
      </c>
      <c r="M30" s="14">
        <f>M23*$A30+M23</f>
        <v>3730.6951087299599</v>
      </c>
      <c r="N30" s="20"/>
      <c r="O30" s="6" t="s">
        <v>75</v>
      </c>
      <c r="P30" s="14">
        <f>P23*$A30+P23</f>
        <v>6014.4879431518812</v>
      </c>
      <c r="Q30" s="20"/>
      <c r="R30" s="6" t="s">
        <v>76</v>
      </c>
      <c r="S30" s="14">
        <f>S23*$A30+S23</f>
        <v>4950.5372153632916</v>
      </c>
      <c r="U30" s="28" t="s">
        <v>77</v>
      </c>
      <c r="V30" s="14">
        <f>V23*$A30+V23</f>
        <v>8019.305924926156</v>
      </c>
      <c r="W30" s="20"/>
      <c r="X30" s="6" t="s">
        <v>78</v>
      </c>
      <c r="Y30" s="14">
        <f>Y23*$A30+Y23</f>
        <v>9020.6553168076243</v>
      </c>
      <c r="Z30" s="24"/>
      <c r="AA30" s="24"/>
      <c r="AB30" s="24"/>
      <c r="AD30" s="29" t="s">
        <v>79</v>
      </c>
      <c r="AE30" s="14">
        <f>AE23*$A30+AE23</f>
        <v>5198.0640761314553</v>
      </c>
      <c r="AF30" s="16"/>
      <c r="AG30" s="27" t="s">
        <v>80</v>
      </c>
      <c r="AH30" s="14">
        <f>AH23*$A30+AH23</f>
        <v>8420.2763208468223</v>
      </c>
      <c r="AI30" s="16"/>
      <c r="AJ30" s="27" t="s">
        <v>81</v>
      </c>
      <c r="AK30" s="14">
        <f>AK23*$A30+AK23</f>
        <v>9471.6931823223622</v>
      </c>
      <c r="AM30" s="29" t="s">
        <v>82</v>
      </c>
      <c r="AN30" s="14">
        <f>AN23*$A30+AN23</f>
        <v>7537.1940436515815</v>
      </c>
      <c r="AP30" s="26" t="s">
        <v>83</v>
      </c>
      <c r="AQ30" s="14">
        <f>AQ23*$A30+AQ23</f>
        <v>13733.955680997911</v>
      </c>
      <c r="AR30" s="24"/>
      <c r="AS30" s="24"/>
      <c r="AT30" s="24"/>
      <c r="AV30" s="29" t="s">
        <v>84</v>
      </c>
      <c r="AW30" s="25">
        <f>AW23*$A30+AW23</f>
        <v>7797.0961141971848</v>
      </c>
      <c r="AX30" s="24"/>
      <c r="AY30" s="16"/>
      <c r="AZ30" s="27" t="s">
        <v>85</v>
      </c>
      <c r="BA30" s="14">
        <f>BA23*$A30+BA23</f>
        <v>15074.376754693474</v>
      </c>
    </row>
    <row r="31" spans="1:53" x14ac:dyDescent="0.25">
      <c r="B31" s="5"/>
      <c r="C31" s="26" t="s">
        <v>86</v>
      </c>
      <c r="D31" s="14">
        <f>D24*$A30+D24</f>
        <v>1619.4525893916427</v>
      </c>
      <c r="F31" s="26" t="s">
        <v>87</v>
      </c>
      <c r="G31" s="14">
        <f>G24*$A30+G24</f>
        <v>2591.1218765046906</v>
      </c>
      <c r="H31" s="16"/>
      <c r="I31" s="27" t="s">
        <v>88</v>
      </c>
      <c r="J31" s="14">
        <f>J24*$A30+J24</f>
        <v>3007.5499520374701</v>
      </c>
      <c r="L31" s="28" t="s">
        <v>89</v>
      </c>
      <c r="M31" s="14">
        <f>M24*$A30+M24</f>
        <v>3951.6469997837507</v>
      </c>
      <c r="N31" s="20"/>
      <c r="O31" s="6" t="s">
        <v>90</v>
      </c>
      <c r="P31" s="14">
        <f>P24*$A30+P24</f>
        <v>6370.6831982019767</v>
      </c>
      <c r="Q31" s="20"/>
      <c r="R31" s="6" t="s">
        <v>91</v>
      </c>
      <c r="S31" s="14">
        <f>S24*$A30+S24</f>
        <v>5243.7231605575589</v>
      </c>
      <c r="U31" s="28" t="s">
        <v>92</v>
      </c>
      <c r="V31" s="14">
        <f>V24*$A30+V24</f>
        <v>8494.2442642693004</v>
      </c>
      <c r="W31" s="20"/>
      <c r="X31" s="6" t="s">
        <v>93</v>
      </c>
      <c r="Y31" s="14">
        <f>Y24*$A30+Y24</f>
        <v>9554.8972026391784</v>
      </c>
      <c r="Z31" s="24"/>
      <c r="AA31" s="24"/>
      <c r="AB31" s="24"/>
      <c r="AD31" s="29" t="s">
        <v>94</v>
      </c>
      <c r="AE31" s="14">
        <f>AE24*$A30+AE24</f>
        <v>5505.9144182597965</v>
      </c>
      <c r="AF31" s="16"/>
      <c r="AG31" s="27" t="s">
        <v>95</v>
      </c>
      <c r="AH31" s="14">
        <f>AH24*$A30+AH24</f>
        <v>8918.9564774827686</v>
      </c>
      <c r="AI31" s="16"/>
      <c r="AJ31" s="27" t="s">
        <v>96</v>
      </c>
      <c r="AK31" s="14">
        <f>AK24*$A30+AK24</f>
        <v>10032.646029184527</v>
      </c>
      <c r="AM31" s="29" t="s">
        <v>97</v>
      </c>
      <c r="AN31" s="14">
        <f>AN24*$A30+AN24</f>
        <v>7983.5742065852519</v>
      </c>
      <c r="AP31" s="26" t="s">
        <v>98</v>
      </c>
      <c r="AQ31" s="14">
        <f>AQ24*$A30+AQ24</f>
        <v>14547.331076012721</v>
      </c>
      <c r="AR31" s="24"/>
      <c r="AS31" s="24"/>
      <c r="AT31" s="24"/>
      <c r="AV31" s="29" t="s">
        <v>99</v>
      </c>
      <c r="AW31" s="25">
        <f>AW24*$A30+AW24</f>
        <v>8258.8659610848517</v>
      </c>
      <c r="AX31" s="24"/>
      <c r="AY31" s="16"/>
      <c r="AZ31" s="27" t="s">
        <v>100</v>
      </c>
      <c r="BA31" s="14">
        <f>BA24*$A30+BA24</f>
        <v>15967.137080560815</v>
      </c>
    </row>
    <row r="32" spans="1:53" x14ac:dyDescent="0.25">
      <c r="A32" s="42"/>
      <c r="B32" s="5"/>
      <c r="C32" s="32" t="s">
        <v>101</v>
      </c>
      <c r="D32" s="30">
        <f>D25*$A30+D25</f>
        <v>1715.3717977764861</v>
      </c>
      <c r="F32" s="32" t="s">
        <v>102</v>
      </c>
      <c r="G32" s="30">
        <f>G25*$A30+G25</f>
        <v>2744.5767442668794</v>
      </c>
      <c r="H32" s="16"/>
      <c r="I32" s="33" t="s">
        <v>103</v>
      </c>
      <c r="J32" s="30">
        <f>J25*$A30+J25</f>
        <v>3185.6759110867342</v>
      </c>
      <c r="L32" s="34" t="s">
        <v>104</v>
      </c>
      <c r="M32" s="30">
        <f>M25*$A30+M25</f>
        <v>4185.6767224155328</v>
      </c>
      <c r="N32" s="20"/>
      <c r="O32" s="35" t="s">
        <v>105</v>
      </c>
      <c r="P32" s="30">
        <f>P25*$A30+P25</f>
        <v>6747.9797724879618</v>
      </c>
      <c r="Q32" s="20"/>
      <c r="R32" s="35" t="s">
        <v>106</v>
      </c>
      <c r="S32" s="30">
        <f>S25*$A30+S25</f>
        <v>5554.2819964009241</v>
      </c>
      <c r="U32" s="34" t="s">
        <v>107</v>
      </c>
      <c r="V32" s="30">
        <f>V25*$A30+V25</f>
        <v>8997.310140853846</v>
      </c>
      <c r="W32" s="20"/>
      <c r="X32" s="35" t="s">
        <v>108</v>
      </c>
      <c r="Y32" s="30">
        <f>Y25*$A30+Y25</f>
        <v>10120.779734714884</v>
      </c>
      <c r="Z32" s="24"/>
      <c r="AA32" s="24"/>
      <c r="AB32" s="24"/>
      <c r="AD32" s="36" t="s">
        <v>109</v>
      </c>
      <c r="AE32" s="30">
        <f>AE25*$A30+AE25</f>
        <v>5831.9875967637063</v>
      </c>
      <c r="AF32" s="16"/>
      <c r="AG32" s="33" t="s">
        <v>110</v>
      </c>
      <c r="AH32" s="30">
        <f>AH25*$A30+AH25</f>
        <v>9447.1694149612085</v>
      </c>
      <c r="AI32" s="16"/>
      <c r="AJ32" s="33" t="s">
        <v>111</v>
      </c>
      <c r="AK32" s="30">
        <f>AK25*$A30+AK25</f>
        <v>10626.814755037238</v>
      </c>
      <c r="AM32" s="36" t="s">
        <v>112</v>
      </c>
      <c r="AN32" s="30">
        <f>AN25*$A30+AN25</f>
        <v>8456.393347917061</v>
      </c>
      <c r="AP32" s="32" t="s">
        <v>113</v>
      </c>
      <c r="AQ32" s="30">
        <f>AQ25*$A30+AQ25</f>
        <v>15408.881394803993</v>
      </c>
      <c r="AR32" s="24"/>
      <c r="AS32" s="24"/>
      <c r="AT32" s="24"/>
      <c r="AV32" s="36" t="s">
        <v>114</v>
      </c>
      <c r="AW32" s="37">
        <f>AW25*$A30+AW25</f>
        <v>8747.9927277552451</v>
      </c>
      <c r="AX32" s="24"/>
      <c r="AY32" s="16"/>
      <c r="AZ32" s="33" t="s">
        <v>115</v>
      </c>
      <c r="BA32" s="30">
        <f>BA25*$A30+BA25</f>
        <v>16912.775363224435</v>
      </c>
    </row>
    <row r="33" spans="1:53" x14ac:dyDescent="0.25">
      <c r="A33" s="42"/>
      <c r="B33" s="5"/>
      <c r="AX33" s="38"/>
    </row>
    <row r="34" spans="1:53" ht="15.75" customHeight="1" x14ac:dyDescent="0.25">
      <c r="A34" s="40" t="s">
        <v>121</v>
      </c>
      <c r="B34" s="5"/>
      <c r="C34" s="23" t="s">
        <v>26</v>
      </c>
      <c r="D34" s="14">
        <f>D27*$A37+D27</f>
        <v>1345.3172914461786</v>
      </c>
      <c r="F34" s="14" t="s">
        <v>27</v>
      </c>
      <c r="G34" s="14">
        <f>G27*$A37+G27</f>
        <v>2152.5029261099066</v>
      </c>
      <c r="H34" s="16"/>
      <c r="I34" s="17" t="s">
        <v>28</v>
      </c>
      <c r="J34" s="14">
        <f>J27*$A37+J27</f>
        <v>2498.4430125400618</v>
      </c>
      <c r="L34" s="18" t="s">
        <v>29</v>
      </c>
      <c r="M34" s="14">
        <f>M27*$A37+M27</f>
        <v>3282.7216114724415</v>
      </c>
      <c r="N34" s="20"/>
      <c r="O34" s="21" t="s">
        <v>30</v>
      </c>
      <c r="P34" s="14">
        <f>P27*$A37+P27</f>
        <v>5292.2718360679955</v>
      </c>
      <c r="Q34" s="20"/>
      <c r="R34" s="21" t="s">
        <v>31</v>
      </c>
      <c r="S34" s="14">
        <f>S27*$A37+S27</f>
        <v>4356.0815500998478</v>
      </c>
      <c r="U34" s="18" t="s">
        <v>32</v>
      </c>
      <c r="V34" s="14">
        <f>V27*$A37+V27</f>
        <v>7056.3624480906619</v>
      </c>
      <c r="W34" s="20"/>
      <c r="X34" s="21" t="s">
        <v>33</v>
      </c>
      <c r="Y34" s="14">
        <f>Y27*$A37+Y27</f>
        <v>7937.4715638160269</v>
      </c>
      <c r="Z34" s="24"/>
      <c r="AA34" s="24"/>
      <c r="AB34" s="24"/>
      <c r="AD34" s="23" t="s">
        <v>34</v>
      </c>
      <c r="AE34" s="14">
        <f>AE27*$A37+AE27</f>
        <v>4573.8820724518564</v>
      </c>
      <c r="AF34" s="16"/>
      <c r="AG34" s="17" t="s">
        <v>35</v>
      </c>
      <c r="AH34" s="14">
        <f>AH27*$A37+AH27</f>
        <v>7409.1758302912149</v>
      </c>
      <c r="AI34" s="16"/>
      <c r="AJ34" s="17" t="s">
        <v>36</v>
      </c>
      <c r="AK34" s="14">
        <f>AK27*$A37+AK27</f>
        <v>8334.3451420068286</v>
      </c>
      <c r="AM34" s="23" t="s">
        <v>37</v>
      </c>
      <c r="AN34" s="14">
        <f>AN27*$A37+AN27</f>
        <v>6632.1378929376524</v>
      </c>
      <c r="AP34" s="14" t="s">
        <v>38</v>
      </c>
      <c r="AQ34" s="14">
        <f>AQ27*$A37+AQ27</f>
        <v>12084.806381164874</v>
      </c>
      <c r="AR34" s="24"/>
      <c r="AS34" s="24"/>
      <c r="AT34" s="24"/>
      <c r="AV34" s="23" t="s">
        <v>39</v>
      </c>
      <c r="AW34" s="25">
        <f>AW27*$A37+AW27</f>
        <v>6860.8290339327577</v>
      </c>
      <c r="AX34" s="24"/>
      <c r="AY34" s="16"/>
      <c r="AZ34" s="17" t="s">
        <v>40</v>
      </c>
      <c r="BA34" s="14">
        <f>BA27*$A37+BA27</f>
        <v>13264.263935365356</v>
      </c>
    </row>
    <row r="35" spans="1:53" ht="15.75" customHeight="1" x14ac:dyDescent="0.25">
      <c r="A35" s="81" t="s">
        <v>122</v>
      </c>
      <c r="B35" s="5"/>
      <c r="C35" s="29" t="s">
        <v>41</v>
      </c>
      <c r="D35" s="14">
        <f>D28*$A37+D28</f>
        <v>1425.0001203430124</v>
      </c>
      <c r="F35" s="26" t="s">
        <v>42</v>
      </c>
      <c r="G35" s="14">
        <f>G28*$A37+G28</f>
        <v>2279.9907121408601</v>
      </c>
      <c r="H35" s="16"/>
      <c r="I35" s="27" t="s">
        <v>43</v>
      </c>
      <c r="J35" s="14">
        <f>J28*$A37+J28</f>
        <v>2646.4084797628243</v>
      </c>
      <c r="L35" s="28" t="s">
        <v>44</v>
      </c>
      <c r="M35" s="14">
        <f>M28*$A37+M28</f>
        <v>3477.1410776951434</v>
      </c>
      <c r="N35" s="20"/>
      <c r="O35" s="6" t="s">
        <v>45</v>
      </c>
      <c r="P35" s="14">
        <f>P28*$A37+P28</f>
        <v>5605.7059737081436</v>
      </c>
      <c r="Q35" s="20"/>
      <c r="R35" s="6" t="s">
        <v>46</v>
      </c>
      <c r="S35" s="14">
        <f>S28*$A37+S28</f>
        <v>4614.0671516887924</v>
      </c>
      <c r="U35" s="28" t="s">
        <v>47</v>
      </c>
      <c r="V35" s="14">
        <f>V28*$A37+V28</f>
        <v>7474.2706814408748</v>
      </c>
      <c r="W35" s="20"/>
      <c r="X35" s="6" t="s">
        <v>48</v>
      </c>
      <c r="Y35" s="14">
        <f>Y28*$A37+Y28</f>
        <v>8407.5575924715267</v>
      </c>
      <c r="Z35" s="24"/>
      <c r="AA35" s="24"/>
      <c r="AB35" s="24"/>
      <c r="AD35" s="29" t="s">
        <v>49</v>
      </c>
      <c r="AE35" s="14">
        <f>AE28*$A37+AE28</f>
        <v>4844.7728793752212</v>
      </c>
      <c r="AF35" s="16"/>
      <c r="AG35" s="27" t="s">
        <v>50</v>
      </c>
      <c r="AH35" s="14">
        <f>AH28*$A37+AH28</f>
        <v>7847.9765126814518</v>
      </c>
      <c r="AI35" s="16"/>
      <c r="AJ35" s="27" t="s">
        <v>51</v>
      </c>
      <c r="AK35" s="14">
        <f>AK28*$A37+AK28</f>
        <v>8827.9425824010723</v>
      </c>
      <c r="AM35" s="29" t="s">
        <v>52</v>
      </c>
      <c r="AN35" s="14">
        <f>AN28*$A37+AN28</f>
        <v>7024.9111946861121</v>
      </c>
      <c r="AP35" s="26" t="s">
        <v>53</v>
      </c>
      <c r="AQ35" s="14">
        <f>AQ28*$A37+AQ28</f>
        <v>12800.506079022602</v>
      </c>
      <c r="AR35" s="24"/>
      <c r="AS35" s="24"/>
      <c r="AT35" s="24"/>
      <c r="AV35" s="29" t="s">
        <v>54</v>
      </c>
      <c r="AW35" s="25">
        <f>AW28*$A37+AW28</f>
        <v>7267.1474685528838</v>
      </c>
      <c r="AX35" s="24"/>
      <c r="AY35" s="16"/>
      <c r="AZ35" s="27" t="s">
        <v>55</v>
      </c>
      <c r="BA35" s="14">
        <f>BA28*$A37+BA28</f>
        <v>14049.834239882173</v>
      </c>
    </row>
    <row r="36" spans="1:53" x14ac:dyDescent="0.25">
      <c r="A36" s="81"/>
      <c r="B36" s="5"/>
      <c r="C36" s="29" t="s">
        <v>56</v>
      </c>
      <c r="D36" s="14">
        <f>D29*$A37+D29</f>
        <v>1509.3876016895842</v>
      </c>
      <c r="F36" s="26" t="s">
        <v>57</v>
      </c>
      <c r="G36" s="14">
        <f>G29*$A37+G29</f>
        <v>2415.0154224993553</v>
      </c>
      <c r="H36" s="16"/>
      <c r="I36" s="27" t="s">
        <v>58</v>
      </c>
      <c r="J36" s="14">
        <f>J29*$A37+J29</f>
        <v>2803.1433243478214</v>
      </c>
      <c r="L36" s="28" t="s">
        <v>59</v>
      </c>
      <c r="M36" s="14">
        <f>M29*$A37+M29</f>
        <v>3683.0673890782896</v>
      </c>
      <c r="N36" s="20"/>
      <c r="O36" s="6" t="s">
        <v>60</v>
      </c>
      <c r="P36" s="14">
        <f>P29*$A37+P29</f>
        <v>5937.6861594184184</v>
      </c>
      <c r="Q36" s="20"/>
      <c r="R36" s="6" t="s">
        <v>61</v>
      </c>
      <c r="S36" s="14">
        <f>S29*$A37+S29</f>
        <v>4887.3280606019507</v>
      </c>
      <c r="U36" s="28" t="s">
        <v>62</v>
      </c>
      <c r="V36" s="14">
        <f>V29*$A37+V29</f>
        <v>7916.922779564522</v>
      </c>
      <c r="W36" s="20"/>
      <c r="X36" s="6" t="s">
        <v>63</v>
      </c>
      <c r="Y36" s="14">
        <f>Y29*$A37+Y29</f>
        <v>8905.4923195070933</v>
      </c>
      <c r="Z36" s="24"/>
      <c r="AA36" s="24"/>
      <c r="AB36" s="24"/>
      <c r="AD36" s="29" t="s">
        <v>64</v>
      </c>
      <c r="AE36" s="14">
        <f>AE29*$A37+AE29</f>
        <v>5131.697426259535</v>
      </c>
      <c r="AF36" s="16"/>
      <c r="AG36" s="27" t="s">
        <v>65</v>
      </c>
      <c r="AH36" s="14">
        <f>AH29*$A37+AH29</f>
        <v>8312.7653633897644</v>
      </c>
      <c r="AI36" s="16"/>
      <c r="AJ36" s="27" t="s">
        <v>66</v>
      </c>
      <c r="AK36" s="14">
        <f>AK29*$A37+AK29</f>
        <v>9350.7633803294648</v>
      </c>
      <c r="AM36" s="29" t="s">
        <v>67</v>
      </c>
      <c r="AN36" s="14">
        <f>AN29*$A37+AN29</f>
        <v>7440.9588979743376</v>
      </c>
      <c r="AP36" s="26" t="s">
        <v>68</v>
      </c>
      <c r="AQ36" s="14">
        <f>AQ29*$A37+AQ29</f>
        <v>13558.60690147772</v>
      </c>
      <c r="AR36" s="24"/>
      <c r="AS36" s="24"/>
      <c r="AT36" s="24"/>
      <c r="AV36" s="29" t="s">
        <v>69</v>
      </c>
      <c r="AW36" s="25">
        <f>AW29*$A37+AW29</f>
        <v>7697.5461393893038</v>
      </c>
      <c r="AX36" s="24"/>
      <c r="AY36" s="16"/>
      <c r="AZ36" s="27" t="s">
        <v>70</v>
      </c>
      <c r="BA36" s="14">
        <f>BA29*$A37+BA29</f>
        <v>14881.917795948675</v>
      </c>
    </row>
    <row r="37" spans="1:53" x14ac:dyDescent="0.25">
      <c r="A37" s="39">
        <v>4.5699999999999998E-2</v>
      </c>
      <c r="B37" s="5"/>
      <c r="C37" s="29" t="s">
        <v>71</v>
      </c>
      <c r="D37" s="14">
        <f>D30*$A37+D30</f>
        <v>1598.775998234619</v>
      </c>
      <c r="F37" s="26" t="s">
        <v>72</v>
      </c>
      <c r="G37" s="14">
        <f>G30*$A37+G30</f>
        <v>2558.0392270734014</v>
      </c>
      <c r="H37" s="16"/>
      <c r="I37" s="27" t="s">
        <v>73</v>
      </c>
      <c r="J37" s="14">
        <f>J30*$A37+J30</f>
        <v>2969.1571182228568</v>
      </c>
      <c r="L37" s="28" t="s">
        <v>74</v>
      </c>
      <c r="M37" s="14">
        <f>M30*$A37+M30</f>
        <v>3901.1878751989188</v>
      </c>
      <c r="N37" s="20"/>
      <c r="O37" s="6" t="s">
        <v>75</v>
      </c>
      <c r="P37" s="14">
        <f>P30*$A37+P30</f>
        <v>6289.350042153922</v>
      </c>
      <c r="Q37" s="20"/>
      <c r="R37" s="6" t="s">
        <v>76</v>
      </c>
      <c r="S37" s="14">
        <f>S30*$A37+S30</f>
        <v>5176.776766105394</v>
      </c>
      <c r="U37" s="28" t="s">
        <v>77</v>
      </c>
      <c r="V37" s="14">
        <f>V30*$A37+V30</f>
        <v>8385.7882056952803</v>
      </c>
      <c r="W37" s="20"/>
      <c r="X37" s="6" t="s">
        <v>78</v>
      </c>
      <c r="Y37" s="14">
        <f>Y30*$A37+Y30</f>
        <v>9432.8992647857322</v>
      </c>
      <c r="Z37" s="24"/>
      <c r="AA37" s="24"/>
      <c r="AB37" s="24"/>
      <c r="AD37" s="29" t="s">
        <v>79</v>
      </c>
      <c r="AE37" s="14">
        <f>AE30*$A37+AE30</f>
        <v>5435.6156044106629</v>
      </c>
      <c r="AF37" s="16"/>
      <c r="AG37" s="27" t="s">
        <v>80</v>
      </c>
      <c r="AH37" s="14">
        <f>AH30*$A37+AH30</f>
        <v>8805.0829487095216</v>
      </c>
      <c r="AI37" s="16"/>
      <c r="AJ37" s="27" t="s">
        <v>81</v>
      </c>
      <c r="AK37" s="14">
        <f>AK30*$A37+AK30</f>
        <v>9904.5495607544945</v>
      </c>
      <c r="AM37" s="29" t="s">
        <v>82</v>
      </c>
      <c r="AN37" s="14">
        <f>AN30*$A37+AN30</f>
        <v>7881.643811446459</v>
      </c>
      <c r="AP37" s="26" t="s">
        <v>83</v>
      </c>
      <c r="AQ37" s="14">
        <f>AQ30*$A37+AQ30</f>
        <v>14361.597455619516</v>
      </c>
      <c r="AR37" s="24"/>
      <c r="AS37" s="24"/>
      <c r="AT37" s="24"/>
      <c r="AV37" s="29" t="s">
        <v>84</v>
      </c>
      <c r="AW37" s="25">
        <f>AW30*$A37+AW30</f>
        <v>8153.4234066159961</v>
      </c>
      <c r="AX37" s="24"/>
      <c r="AY37" s="16"/>
      <c r="AZ37" s="27" t="s">
        <v>85</v>
      </c>
      <c r="BA37" s="14">
        <f>BA30*$A37+BA30</f>
        <v>15763.275772382965</v>
      </c>
    </row>
    <row r="38" spans="1:53" x14ac:dyDescent="0.25">
      <c r="A38" s="42"/>
      <c r="B38" s="5"/>
      <c r="C38" s="29" t="s">
        <v>86</v>
      </c>
      <c r="D38" s="14">
        <f>D31*$A37+D31</f>
        <v>1693.4615727268408</v>
      </c>
      <c r="F38" s="26" t="s">
        <v>87</v>
      </c>
      <c r="G38" s="14">
        <f>G31*$A37+G31</f>
        <v>2709.5361462609549</v>
      </c>
      <c r="H38" s="16"/>
      <c r="I38" s="27" t="s">
        <v>88</v>
      </c>
      <c r="J38" s="14">
        <f>J31*$A37+J31</f>
        <v>3144.9949848455826</v>
      </c>
      <c r="L38" s="28" t="s">
        <v>89</v>
      </c>
      <c r="M38" s="14">
        <f>M31*$A37+M31</f>
        <v>4132.2372676738678</v>
      </c>
      <c r="N38" s="20"/>
      <c r="O38" s="6" t="s">
        <v>90</v>
      </c>
      <c r="P38" s="14">
        <f>P31*$A37+P31</f>
        <v>6661.8234203598067</v>
      </c>
      <c r="Q38" s="20"/>
      <c r="R38" s="6" t="s">
        <v>91</v>
      </c>
      <c r="S38" s="14">
        <f>S31*$A37+S31</f>
        <v>5483.3613089950395</v>
      </c>
      <c r="U38" s="28" t="s">
        <v>92</v>
      </c>
      <c r="V38" s="14">
        <f>V31*$A37+V31</f>
        <v>8882.4312271464078</v>
      </c>
      <c r="W38" s="20"/>
      <c r="X38" s="6" t="s">
        <v>93</v>
      </c>
      <c r="Y38" s="14">
        <f>Y31*$A37+Y31</f>
        <v>9991.5560047997897</v>
      </c>
      <c r="Z38" s="24"/>
      <c r="AA38" s="24"/>
      <c r="AB38" s="24"/>
      <c r="AD38" s="29" t="s">
        <v>94</v>
      </c>
      <c r="AE38" s="14">
        <f>AE31*$A37+AE31</f>
        <v>5757.534707174269</v>
      </c>
      <c r="AF38" s="16"/>
      <c r="AG38" s="27" t="s">
        <v>95</v>
      </c>
      <c r="AH38" s="14">
        <f>AH31*$A37+AH31</f>
        <v>9326.5527885037318</v>
      </c>
      <c r="AI38" s="16"/>
      <c r="AJ38" s="27" t="s">
        <v>96</v>
      </c>
      <c r="AK38" s="14">
        <f>AK31*$A37+AK31</f>
        <v>10491.13795271826</v>
      </c>
      <c r="AM38" s="29" t="s">
        <v>97</v>
      </c>
      <c r="AN38" s="14">
        <f>AN31*$A37+AN31</f>
        <v>8348.423547826198</v>
      </c>
      <c r="AP38" s="26" t="s">
        <v>98</v>
      </c>
      <c r="AQ38" s="14">
        <f>AQ31*$A37+AQ31</f>
        <v>15212.144106186503</v>
      </c>
      <c r="AR38" s="24"/>
      <c r="AS38" s="24"/>
      <c r="AT38" s="24"/>
      <c r="AV38" s="29" t="s">
        <v>99</v>
      </c>
      <c r="AW38" s="25">
        <f>AW31*$A37+AW31</f>
        <v>8636.296135506429</v>
      </c>
      <c r="AX38" s="24"/>
      <c r="AY38" s="16"/>
      <c r="AZ38" s="27" t="s">
        <v>100</v>
      </c>
      <c r="BA38" s="14">
        <f>BA31*$A37+BA31</f>
        <v>16696.835245142443</v>
      </c>
    </row>
    <row r="39" spans="1:53" x14ac:dyDescent="0.25">
      <c r="A39" s="42"/>
      <c r="B39" s="5"/>
      <c r="C39" s="36" t="s">
        <v>101</v>
      </c>
      <c r="D39" s="30">
        <f>D32*$A37+D32</f>
        <v>1793.7642889348715</v>
      </c>
      <c r="F39" s="32" t="s">
        <v>102</v>
      </c>
      <c r="G39" s="30">
        <f>G32*$A37+G32</f>
        <v>2870.0039014798758</v>
      </c>
      <c r="H39" s="16"/>
      <c r="I39" s="33" t="s">
        <v>103</v>
      </c>
      <c r="J39" s="30">
        <f>J32*$A37+J32</f>
        <v>3331.2613002233979</v>
      </c>
      <c r="L39" s="34" t="s">
        <v>104</v>
      </c>
      <c r="M39" s="30">
        <f>M32*$A37+M32</f>
        <v>4376.9621486299229</v>
      </c>
      <c r="N39" s="20"/>
      <c r="O39" s="35" t="s">
        <v>105</v>
      </c>
      <c r="P39" s="30">
        <f>P32*$A37+P32</f>
        <v>7056.3624480906619</v>
      </c>
      <c r="Q39" s="20"/>
      <c r="R39" s="35" t="s">
        <v>106</v>
      </c>
      <c r="S39" s="30">
        <f>S32*$A37+S32</f>
        <v>5808.1126836364465</v>
      </c>
      <c r="U39" s="34" t="s">
        <v>107</v>
      </c>
      <c r="V39" s="30">
        <f>V32*$A37+V32</f>
        <v>9408.4872142908662</v>
      </c>
      <c r="W39" s="20"/>
      <c r="X39" s="35" t="s">
        <v>108</v>
      </c>
      <c r="Y39" s="30">
        <f>Y32*$A37+Y32</f>
        <v>10583.299368591355</v>
      </c>
      <c r="Z39" s="24"/>
      <c r="AA39" s="24"/>
      <c r="AB39" s="24"/>
      <c r="AD39" s="36" t="s">
        <v>109</v>
      </c>
      <c r="AE39" s="30">
        <f>AE32*$A37+AE32</f>
        <v>6098.5094299358079</v>
      </c>
      <c r="AF39" s="16"/>
      <c r="AG39" s="33" t="s">
        <v>110</v>
      </c>
      <c r="AH39" s="30">
        <f>AH32*$A37+AH32</f>
        <v>9878.9050572249362</v>
      </c>
      <c r="AI39" s="16"/>
      <c r="AJ39" s="33" t="s">
        <v>111</v>
      </c>
      <c r="AK39" s="30">
        <f>AK32*$A37+AK32</f>
        <v>11112.460189342439</v>
      </c>
      <c r="AM39" s="36" t="s">
        <v>112</v>
      </c>
      <c r="AN39" s="30">
        <f>AN32*$A37+AN32</f>
        <v>8842.8505239168699</v>
      </c>
      <c r="AP39" s="32" t="s">
        <v>113</v>
      </c>
      <c r="AQ39" s="30">
        <f>AQ32*$A37+AQ32</f>
        <v>16113.067274546536</v>
      </c>
      <c r="AR39" s="24"/>
      <c r="AS39" s="24"/>
      <c r="AT39" s="24"/>
      <c r="AV39" s="36" t="s">
        <v>114</v>
      </c>
      <c r="AW39" s="37">
        <f>AW32*$A37+AW32</f>
        <v>9147.77599541366</v>
      </c>
      <c r="AX39" s="24"/>
      <c r="AY39" s="16"/>
      <c r="AZ39" s="33" t="s">
        <v>115</v>
      </c>
      <c r="BA39" s="30">
        <f>BA32*$A37+BA32</f>
        <v>17685.689197323791</v>
      </c>
    </row>
    <row r="40" spans="1:53" x14ac:dyDescent="0.25">
      <c r="A40" s="42"/>
      <c r="B40" s="5"/>
      <c r="AX40" s="38"/>
    </row>
    <row r="41" spans="1:53" ht="15.75" customHeight="1" x14ac:dyDescent="0.25">
      <c r="A41" s="40" t="s">
        <v>121</v>
      </c>
      <c r="B41" s="5"/>
      <c r="C41" s="23" t="s">
        <v>26</v>
      </c>
      <c r="D41" s="14">
        <f>D34*$A44+D34</f>
        <v>1358.7704643606403</v>
      </c>
      <c r="F41" s="14" t="s">
        <v>27</v>
      </c>
      <c r="G41" s="14">
        <f>G34*$A44+G34</f>
        <v>2174.0279553710056</v>
      </c>
      <c r="H41" s="16"/>
      <c r="I41" s="17" t="s">
        <v>28</v>
      </c>
      <c r="J41" s="14">
        <f>J34*$A44+J34</f>
        <v>2523.4274426654624</v>
      </c>
      <c r="L41" s="18" t="s">
        <v>29</v>
      </c>
      <c r="M41" s="14">
        <f>M34*$A44+M34</f>
        <v>3315.5488275871658</v>
      </c>
      <c r="N41" s="20"/>
      <c r="O41" s="21" t="s">
        <v>30</v>
      </c>
      <c r="P41" s="14">
        <f>P34*$A44+P34</f>
        <v>5345.1945544286755</v>
      </c>
      <c r="Q41" s="20"/>
      <c r="R41" s="21" t="s">
        <v>31</v>
      </c>
      <c r="S41" s="14">
        <f>S34*$A44+S34</f>
        <v>4399.6423656008465</v>
      </c>
      <c r="U41" s="18" t="s">
        <v>32</v>
      </c>
      <c r="V41" s="14">
        <f>V34*$A44+V34</f>
        <v>7126.9260725715685</v>
      </c>
      <c r="W41" s="20"/>
      <c r="X41" s="21" t="s">
        <v>33</v>
      </c>
      <c r="Y41" s="14">
        <f>Y34*$A44+Y34</f>
        <v>8016.8462794541874</v>
      </c>
      <c r="Z41" s="24"/>
      <c r="AA41" s="24"/>
      <c r="AB41" s="24"/>
      <c r="AD41" s="23" t="s">
        <v>34</v>
      </c>
      <c r="AE41" s="14">
        <f>AE34*$A44+AE34</f>
        <v>4619.6208931763749</v>
      </c>
      <c r="AF41" s="16"/>
      <c r="AG41" s="17" t="s">
        <v>35</v>
      </c>
      <c r="AH41" s="14">
        <f>AH34*$A44+AH34</f>
        <v>7483.2675885941271</v>
      </c>
      <c r="AI41" s="16"/>
      <c r="AJ41" s="17" t="s">
        <v>36</v>
      </c>
      <c r="AK41" s="14">
        <f>AK34*$A44+AK34</f>
        <v>8417.6885934268976</v>
      </c>
      <c r="AM41" s="23" t="s">
        <v>37</v>
      </c>
      <c r="AN41" s="14">
        <f>AN34*$A44+AN34</f>
        <v>6698.4592718670292</v>
      </c>
      <c r="AP41" s="14" t="s">
        <v>38</v>
      </c>
      <c r="AQ41" s="14">
        <f>AQ34*$A44+AQ34</f>
        <v>12205.654444976522</v>
      </c>
      <c r="AR41" s="24"/>
      <c r="AS41" s="24"/>
      <c r="AT41" s="24"/>
      <c r="AV41" s="23" t="s">
        <v>39</v>
      </c>
      <c r="AW41" s="25">
        <f>AW34*$A44+AW34</f>
        <v>6929.4373242720849</v>
      </c>
      <c r="AX41" s="24"/>
      <c r="AY41" s="16"/>
      <c r="AZ41" s="17" t="s">
        <v>40</v>
      </c>
      <c r="BA41" s="14">
        <f>BA34*$A44+BA34</f>
        <v>13396.906574719009</v>
      </c>
    </row>
    <row r="42" spans="1:53" ht="15.75" customHeight="1" x14ac:dyDescent="0.25">
      <c r="A42" s="81" t="s">
        <v>123</v>
      </c>
      <c r="B42" s="5"/>
      <c r="C42" s="29" t="s">
        <v>41</v>
      </c>
      <c r="D42" s="14">
        <f>D35*$A44+D35</f>
        <v>1439.2501215464426</v>
      </c>
      <c r="F42" s="26" t="s">
        <v>42</v>
      </c>
      <c r="G42" s="14">
        <f>G35*$A44+G35</f>
        <v>2302.7906192622686</v>
      </c>
      <c r="H42" s="16"/>
      <c r="I42" s="27" t="s">
        <v>43</v>
      </c>
      <c r="J42" s="14">
        <f>J35*$A44+J35</f>
        <v>2672.8725645604527</v>
      </c>
      <c r="L42" s="28" t="s">
        <v>44</v>
      </c>
      <c r="M42" s="14">
        <f>M35*$A44+M35</f>
        <v>3511.912488472095</v>
      </c>
      <c r="N42" s="20"/>
      <c r="O42" s="6" t="s">
        <v>45</v>
      </c>
      <c r="P42" s="14">
        <f>P35*$A44+P35</f>
        <v>5661.7630334452251</v>
      </c>
      <c r="Q42" s="20"/>
      <c r="R42" s="6" t="s">
        <v>46</v>
      </c>
      <c r="S42" s="14">
        <f>S35*$A44+S35</f>
        <v>4660.2078232056801</v>
      </c>
      <c r="U42" s="28" t="s">
        <v>47</v>
      </c>
      <c r="V42" s="14">
        <f>V35*$A44+V35</f>
        <v>7549.0133882552836</v>
      </c>
      <c r="W42" s="20"/>
      <c r="X42" s="6" t="s">
        <v>48</v>
      </c>
      <c r="Y42" s="14">
        <f>Y35*$A44+Y35</f>
        <v>8491.6331683962417</v>
      </c>
      <c r="Z42" s="24"/>
      <c r="AA42" s="24"/>
      <c r="AB42" s="24"/>
      <c r="AD42" s="29" t="s">
        <v>49</v>
      </c>
      <c r="AE42" s="14">
        <f>AE35*$A44+AE35</f>
        <v>4893.2206081689737</v>
      </c>
      <c r="AF42" s="16"/>
      <c r="AG42" s="27" t="s">
        <v>50</v>
      </c>
      <c r="AH42" s="14">
        <f>AH35*$A44+AH35</f>
        <v>7926.4562778082663</v>
      </c>
      <c r="AI42" s="16"/>
      <c r="AJ42" s="27" t="s">
        <v>51</v>
      </c>
      <c r="AK42" s="14">
        <f>AK35*$A44+AK35</f>
        <v>8916.2220082250824</v>
      </c>
      <c r="AM42" s="29" t="s">
        <v>52</v>
      </c>
      <c r="AN42" s="14">
        <f>AN35*$A44+AN35</f>
        <v>7095.1603066329735</v>
      </c>
      <c r="AP42" s="26" t="s">
        <v>53</v>
      </c>
      <c r="AQ42" s="14">
        <f>AQ35*$A44+AQ35</f>
        <v>12928.511139812828</v>
      </c>
      <c r="AR42" s="24"/>
      <c r="AS42" s="24"/>
      <c r="AT42" s="24"/>
      <c r="AV42" s="29" t="s">
        <v>54</v>
      </c>
      <c r="AW42" s="25">
        <f>AW35*$A44+AW35</f>
        <v>7339.8189432384124</v>
      </c>
      <c r="AX42" s="24"/>
      <c r="AY42" s="16"/>
      <c r="AZ42" s="27" t="s">
        <v>55</v>
      </c>
      <c r="BA42" s="14">
        <f>BA35*$A44+BA35</f>
        <v>14190.332582280995</v>
      </c>
    </row>
    <row r="43" spans="1:53" x14ac:dyDescent="0.25">
      <c r="A43" s="81"/>
      <c r="B43" s="5"/>
      <c r="C43" s="29" t="s">
        <v>56</v>
      </c>
      <c r="D43" s="14">
        <f>D36*$A44+D36</f>
        <v>1524.4814777064801</v>
      </c>
      <c r="F43" s="26" t="s">
        <v>57</v>
      </c>
      <c r="G43" s="14">
        <f>G36*$A44+G36</f>
        <v>2439.1655767243487</v>
      </c>
      <c r="H43" s="16"/>
      <c r="I43" s="27" t="s">
        <v>58</v>
      </c>
      <c r="J43" s="14">
        <f>J36*$A44+J36</f>
        <v>2831.1747575912996</v>
      </c>
      <c r="L43" s="28" t="s">
        <v>59</v>
      </c>
      <c r="M43" s="14">
        <f>M36*$A44+M36</f>
        <v>3719.8980629690723</v>
      </c>
      <c r="N43" s="20"/>
      <c r="O43" s="6" t="s">
        <v>60</v>
      </c>
      <c r="P43" s="14">
        <f>P36*$A44+P36</f>
        <v>5997.0630210126028</v>
      </c>
      <c r="Q43" s="20"/>
      <c r="R43" s="6" t="s">
        <v>61</v>
      </c>
      <c r="S43" s="14">
        <f>S36*$A44+S36</f>
        <v>4936.2013412079705</v>
      </c>
      <c r="U43" s="28" t="s">
        <v>62</v>
      </c>
      <c r="V43" s="14">
        <f>V36*$A44+V36</f>
        <v>7996.0920073601674</v>
      </c>
      <c r="W43" s="20"/>
      <c r="X43" s="6" t="s">
        <v>63</v>
      </c>
      <c r="Y43" s="14">
        <f>Y36*$A44+Y36</f>
        <v>8994.547242702165</v>
      </c>
      <c r="Z43" s="24"/>
      <c r="AA43" s="24"/>
      <c r="AB43" s="24"/>
      <c r="AD43" s="29" t="s">
        <v>64</v>
      </c>
      <c r="AE43" s="14">
        <f>AE36*$A44+AE36</f>
        <v>5183.01440052213</v>
      </c>
      <c r="AF43" s="16"/>
      <c r="AG43" s="27" t="s">
        <v>65</v>
      </c>
      <c r="AH43" s="14">
        <f>AH36*$A44+AH36</f>
        <v>8395.8930170236617</v>
      </c>
      <c r="AI43" s="16"/>
      <c r="AJ43" s="27" t="s">
        <v>66</v>
      </c>
      <c r="AK43" s="14">
        <f>AK36*$A44+AK36</f>
        <v>9444.2710141327589</v>
      </c>
      <c r="AM43" s="29" t="s">
        <v>67</v>
      </c>
      <c r="AN43" s="14">
        <f>AN36*$A44+AN36</f>
        <v>7515.3684869540812</v>
      </c>
      <c r="AP43" s="26" t="s">
        <v>68</v>
      </c>
      <c r="AQ43" s="14">
        <f>AQ36*$A44+AQ36</f>
        <v>13694.192970492497</v>
      </c>
      <c r="AR43" s="24"/>
      <c r="AS43" s="24"/>
      <c r="AT43" s="24"/>
      <c r="AV43" s="29" t="s">
        <v>69</v>
      </c>
      <c r="AW43" s="25">
        <f>AW36*$A44+AW36</f>
        <v>7774.5216007831968</v>
      </c>
      <c r="AX43" s="24"/>
      <c r="AY43" s="16"/>
      <c r="AZ43" s="27" t="s">
        <v>70</v>
      </c>
      <c r="BA43" s="14">
        <f>BA36*$A44+BA36</f>
        <v>15030.736973908162</v>
      </c>
    </row>
    <row r="44" spans="1:53" x14ac:dyDescent="0.25">
      <c r="A44" s="39">
        <v>0.01</v>
      </c>
      <c r="B44" s="5"/>
      <c r="C44" s="29" t="s">
        <v>71</v>
      </c>
      <c r="D44" s="14">
        <f>D37*$A44+D37</f>
        <v>1614.7637582169652</v>
      </c>
      <c r="F44" s="26" t="s">
        <v>72</v>
      </c>
      <c r="G44" s="14">
        <f>G37*$A44+G37</f>
        <v>2583.6196193441356</v>
      </c>
      <c r="H44" s="16"/>
      <c r="I44" s="27" t="s">
        <v>73</v>
      </c>
      <c r="J44" s="14">
        <f>J37*$A44+J37</f>
        <v>2998.8486894050852</v>
      </c>
      <c r="L44" s="28" t="s">
        <v>74</v>
      </c>
      <c r="M44" s="14">
        <f>M37*$A44+M37</f>
        <v>3940.199753950908</v>
      </c>
      <c r="N44" s="20"/>
      <c r="O44" s="6" t="s">
        <v>75</v>
      </c>
      <c r="P44" s="14">
        <f>P37*$A44+P37</f>
        <v>6352.2435425754611</v>
      </c>
      <c r="Q44" s="20"/>
      <c r="R44" s="6" t="s">
        <v>76</v>
      </c>
      <c r="S44" s="14">
        <f>S37*$A44+S37</f>
        <v>5228.5445337664478</v>
      </c>
      <c r="U44" s="28" t="s">
        <v>77</v>
      </c>
      <c r="V44" s="14">
        <f>V37*$A44+V37</f>
        <v>8469.6460877522331</v>
      </c>
      <c r="W44" s="20"/>
      <c r="X44" s="6" t="s">
        <v>78</v>
      </c>
      <c r="Y44" s="14">
        <f>Y37*$A44+Y37</f>
        <v>9527.2282574335895</v>
      </c>
      <c r="Z44" s="24"/>
      <c r="AA44" s="24"/>
      <c r="AB44" s="24"/>
      <c r="AD44" s="29" t="s">
        <v>79</v>
      </c>
      <c r="AE44" s="14">
        <f>AE37*$A44+AE37</f>
        <v>5489.9717604547695</v>
      </c>
      <c r="AF44" s="16"/>
      <c r="AG44" s="27" t="s">
        <v>80</v>
      </c>
      <c r="AH44" s="14">
        <f>AH37*$A44+AH37</f>
        <v>8893.1337781966176</v>
      </c>
      <c r="AI44" s="16"/>
      <c r="AJ44" s="27" t="s">
        <v>81</v>
      </c>
      <c r="AK44" s="14">
        <f>AK37*$A44+AK37</f>
        <v>10003.595056362039</v>
      </c>
      <c r="AM44" s="29" t="s">
        <v>82</v>
      </c>
      <c r="AN44" s="14">
        <f>AN37*$A44+AN37</f>
        <v>7960.4602495609233</v>
      </c>
      <c r="AP44" s="26" t="s">
        <v>83</v>
      </c>
      <c r="AQ44" s="14">
        <f>AQ37*$A44+AQ37</f>
        <v>14505.213430175711</v>
      </c>
      <c r="AR44" s="24"/>
      <c r="AS44" s="24"/>
      <c r="AT44" s="24"/>
      <c r="AV44" s="29" t="s">
        <v>84</v>
      </c>
      <c r="AW44" s="25">
        <f>AW37*$A44+AW37</f>
        <v>8234.9576406821561</v>
      </c>
      <c r="AX44" s="24"/>
      <c r="AY44" s="16"/>
      <c r="AZ44" s="27" t="s">
        <v>85</v>
      </c>
      <c r="BA44" s="14">
        <f>BA37*$A44+BA37</f>
        <v>15920.908530106795</v>
      </c>
    </row>
    <row r="45" spans="1:53" x14ac:dyDescent="0.25">
      <c r="A45" s="42"/>
      <c r="B45" s="5"/>
      <c r="C45" s="29" t="s">
        <v>86</v>
      </c>
      <c r="D45" s="14">
        <f>D38*$A44+D38</f>
        <v>1710.3961884541093</v>
      </c>
      <c r="F45" s="26" t="s">
        <v>87</v>
      </c>
      <c r="G45" s="14">
        <f>G38*$A44+G38</f>
        <v>2736.6315077235645</v>
      </c>
      <c r="H45" s="16"/>
      <c r="I45" s="27" t="s">
        <v>88</v>
      </c>
      <c r="J45" s="14">
        <f>J38*$A44+J38</f>
        <v>3176.4449346940382</v>
      </c>
      <c r="L45" s="28" t="s">
        <v>89</v>
      </c>
      <c r="M45" s="14">
        <f>M38*$A44+M38</f>
        <v>4173.5596403506061</v>
      </c>
      <c r="N45" s="20"/>
      <c r="O45" s="6" t="s">
        <v>90</v>
      </c>
      <c r="P45" s="14">
        <f>P38*$A44+P38</f>
        <v>6728.4416545634049</v>
      </c>
      <c r="Q45" s="20"/>
      <c r="R45" s="6" t="s">
        <v>91</v>
      </c>
      <c r="S45" s="14">
        <f>S38*$A44+S38</f>
        <v>5538.1949220849901</v>
      </c>
      <c r="U45" s="28" t="s">
        <v>92</v>
      </c>
      <c r="V45" s="14">
        <f>V38*$A44+V38</f>
        <v>8971.2555394178726</v>
      </c>
      <c r="W45" s="20"/>
      <c r="X45" s="6" t="s">
        <v>93</v>
      </c>
      <c r="Y45" s="14">
        <f>Y38*$A44+Y38</f>
        <v>10091.471564847787</v>
      </c>
      <c r="Z45" s="24"/>
      <c r="AA45" s="24"/>
      <c r="AB45" s="24"/>
      <c r="AD45" s="29" t="s">
        <v>94</v>
      </c>
      <c r="AE45" s="14">
        <f>AE38*$A44+AE38</f>
        <v>5815.1100542460117</v>
      </c>
      <c r="AF45" s="16"/>
      <c r="AG45" s="27" t="s">
        <v>95</v>
      </c>
      <c r="AH45" s="14">
        <f>AH38*$A44+AH38</f>
        <v>9419.8183163887697</v>
      </c>
      <c r="AI45" s="16"/>
      <c r="AJ45" s="27" t="s">
        <v>96</v>
      </c>
      <c r="AK45" s="14">
        <f>AK38*$A44+AK38</f>
        <v>10596.049332245442</v>
      </c>
      <c r="AM45" s="29" t="s">
        <v>97</v>
      </c>
      <c r="AN45" s="14">
        <f>AN38*$A44+AN38</f>
        <v>8431.9077833044594</v>
      </c>
      <c r="AP45" s="26" t="s">
        <v>98</v>
      </c>
      <c r="AQ45" s="14">
        <f>AQ38*$A44+AQ38</f>
        <v>15364.265547248368</v>
      </c>
      <c r="AR45" s="24"/>
      <c r="AS45" s="24"/>
      <c r="AT45" s="24"/>
      <c r="AV45" s="29" t="s">
        <v>99</v>
      </c>
      <c r="AW45" s="25">
        <f>AW38*$A44+AW38</f>
        <v>8722.6590968614928</v>
      </c>
      <c r="AX45" s="24"/>
      <c r="AY45" s="16"/>
      <c r="AZ45" s="27" t="s">
        <v>100</v>
      </c>
      <c r="BA45" s="14">
        <f>BA38*$A44+BA38</f>
        <v>16863.803597593869</v>
      </c>
    </row>
    <row r="46" spans="1:53" x14ac:dyDescent="0.25">
      <c r="A46" s="42"/>
      <c r="B46" s="5"/>
      <c r="C46" s="36" t="s">
        <v>101</v>
      </c>
      <c r="D46" s="30">
        <f>D39*$A44+D39</f>
        <v>1811.7019318242203</v>
      </c>
      <c r="F46" s="32" t="s">
        <v>102</v>
      </c>
      <c r="G46" s="30">
        <f>G39*$A44+G39</f>
        <v>2898.7039404946745</v>
      </c>
      <c r="H46" s="16"/>
      <c r="I46" s="33" t="s">
        <v>103</v>
      </c>
      <c r="J46" s="30">
        <f>J39*$A44+J39</f>
        <v>3364.5739132256317</v>
      </c>
      <c r="L46" s="34" t="s">
        <v>104</v>
      </c>
      <c r="M46" s="30">
        <f>M39*$A44+M39</f>
        <v>4420.7317701162219</v>
      </c>
      <c r="N46" s="20"/>
      <c r="O46" s="35" t="s">
        <v>105</v>
      </c>
      <c r="P46" s="30">
        <f>P39*$A44+P39</f>
        <v>7126.9260725715685</v>
      </c>
      <c r="Q46" s="20"/>
      <c r="R46" s="35" t="s">
        <v>106</v>
      </c>
      <c r="S46" s="30">
        <f>S39*$A44+S39</f>
        <v>5866.1938104728106</v>
      </c>
      <c r="U46" s="34" t="s">
        <v>107</v>
      </c>
      <c r="V46" s="30">
        <f>V39*$A44+V39</f>
        <v>9502.5720864337745</v>
      </c>
      <c r="W46" s="20"/>
      <c r="X46" s="35" t="s">
        <v>108</v>
      </c>
      <c r="Y46" s="30">
        <f>Y39*$A44+Y39</f>
        <v>10689.132362277269</v>
      </c>
      <c r="Z46" s="24"/>
      <c r="AA46" s="24"/>
      <c r="AB46" s="24"/>
      <c r="AD46" s="36" t="s">
        <v>109</v>
      </c>
      <c r="AE46" s="30">
        <f>AE39*$A44+AE39</f>
        <v>6159.494524235166</v>
      </c>
      <c r="AF46" s="16"/>
      <c r="AG46" s="33" t="s">
        <v>110</v>
      </c>
      <c r="AH46" s="30">
        <f>AH39*$A44+AH39</f>
        <v>9977.694107797186</v>
      </c>
      <c r="AI46" s="16"/>
      <c r="AJ46" s="33" t="s">
        <v>111</v>
      </c>
      <c r="AK46" s="30">
        <f>AK39*$A44+AK39</f>
        <v>11223.584791235864</v>
      </c>
      <c r="AM46" s="36" t="s">
        <v>112</v>
      </c>
      <c r="AN46" s="30">
        <f>AN39*$A44+AN39</f>
        <v>8931.2790291560377</v>
      </c>
      <c r="AP46" s="32" t="s">
        <v>113</v>
      </c>
      <c r="AQ46" s="30">
        <f>AQ39*$A44+AQ39</f>
        <v>16274.197947292001</v>
      </c>
      <c r="AR46" s="24"/>
      <c r="AS46" s="24"/>
      <c r="AT46" s="24"/>
      <c r="AV46" s="36" t="s">
        <v>114</v>
      </c>
      <c r="AW46" s="37">
        <f>AW39*$A44+AW39</f>
        <v>9239.2537553677957</v>
      </c>
      <c r="AX46" s="24"/>
      <c r="AY46" s="16"/>
      <c r="AZ46" s="33" t="s">
        <v>115</v>
      </c>
      <c r="BA46" s="30">
        <f>BA39*$A44+BA39</f>
        <v>17862.54608929703</v>
      </c>
    </row>
    <row r="47" spans="1:53" x14ac:dyDescent="0.25">
      <c r="A47" s="42"/>
      <c r="B47" s="5"/>
      <c r="G47" s="24"/>
      <c r="AX47" s="38"/>
    </row>
    <row r="48" spans="1:53" ht="15.75" customHeight="1" x14ac:dyDescent="0.25">
      <c r="A48" s="40" t="s">
        <v>124</v>
      </c>
      <c r="B48" s="5"/>
      <c r="C48" s="25" t="s">
        <v>26</v>
      </c>
      <c r="D48" s="14">
        <f>D41*$A51+D41</f>
        <v>1384.1794720441842</v>
      </c>
      <c r="F48" s="14" t="s">
        <v>27</v>
      </c>
      <c r="G48" s="14">
        <f>G41*$A51+G41</f>
        <v>2214.6822781364435</v>
      </c>
      <c r="H48" s="16"/>
      <c r="I48" s="17" t="s">
        <v>28</v>
      </c>
      <c r="J48" s="14">
        <f>J41*$A51+J41</f>
        <v>2570.6155358433066</v>
      </c>
      <c r="L48" s="18" t="s">
        <v>29</v>
      </c>
      <c r="M48" s="14">
        <f>M41*$A51+M41</f>
        <v>3377.5495906630458</v>
      </c>
      <c r="N48" s="20"/>
      <c r="O48" s="21" t="s">
        <v>30</v>
      </c>
      <c r="P48" s="14">
        <f>P41*$A51+P41</f>
        <v>5445.1496925964921</v>
      </c>
      <c r="Q48" s="20"/>
      <c r="R48" s="21" t="s">
        <v>31</v>
      </c>
      <c r="S48" s="14">
        <f>S41*$A51+S41</f>
        <v>4481.9156778375827</v>
      </c>
      <c r="U48" s="18" t="s">
        <v>32</v>
      </c>
      <c r="V48" s="14">
        <f>V41*$A51+V41</f>
        <v>7260.1995901286573</v>
      </c>
      <c r="W48" s="20"/>
      <c r="X48" s="21" t="s">
        <v>33</v>
      </c>
      <c r="Y48" s="14">
        <f>Y41*$A51+Y41</f>
        <v>8166.7613048799803</v>
      </c>
      <c r="Z48" s="24"/>
      <c r="AA48" s="24"/>
      <c r="AB48" s="24"/>
      <c r="AD48" s="23" t="s">
        <v>34</v>
      </c>
      <c r="AE48" s="14">
        <f>AE41*$A51+AE41</f>
        <v>4706.0078038787733</v>
      </c>
      <c r="AF48" s="16"/>
      <c r="AG48" s="17" t="s">
        <v>35</v>
      </c>
      <c r="AH48" s="14">
        <f>AH41*$A51+AH41</f>
        <v>7623.2046925008372</v>
      </c>
      <c r="AI48" s="16"/>
      <c r="AJ48" s="17" t="s">
        <v>36</v>
      </c>
      <c r="AK48" s="14">
        <f>AK41*$A51+AK41</f>
        <v>8575.0993701239804</v>
      </c>
      <c r="AM48" s="23" t="s">
        <v>37</v>
      </c>
      <c r="AN48" s="14">
        <f>AN41*$A51+AN41</f>
        <v>6823.7204602509428</v>
      </c>
      <c r="AP48" s="14" t="s">
        <v>38</v>
      </c>
      <c r="AQ48" s="14">
        <f>AQ41*$A51+AQ41</f>
        <v>12433.900183097583</v>
      </c>
      <c r="AR48" s="24"/>
      <c r="AS48" s="24"/>
      <c r="AT48" s="24"/>
      <c r="AV48" s="23" t="s">
        <v>39</v>
      </c>
      <c r="AW48" s="25">
        <f>AW41*$A51+AW41</f>
        <v>7059.0178022359732</v>
      </c>
      <c r="AX48" s="24"/>
      <c r="AY48" s="16"/>
      <c r="AZ48" s="17" t="s">
        <v>40</v>
      </c>
      <c r="BA48" s="14">
        <f>BA41*$A51+BA41</f>
        <v>13647.428727666254</v>
      </c>
    </row>
    <row r="49" spans="1:59" ht="15.75" customHeight="1" x14ac:dyDescent="0.25">
      <c r="A49" s="81" t="s">
        <v>125</v>
      </c>
      <c r="B49" s="5"/>
      <c r="C49" s="43" t="s">
        <v>41</v>
      </c>
      <c r="D49" s="14">
        <f>D42*$A51+D42</f>
        <v>1466.164098819361</v>
      </c>
      <c r="F49" s="26" t="s">
        <v>42</v>
      </c>
      <c r="G49" s="14">
        <f>G42*$A51+G42</f>
        <v>2345.8528038424729</v>
      </c>
      <c r="H49" s="16"/>
      <c r="I49" s="27" t="s">
        <v>43</v>
      </c>
      <c r="J49" s="14">
        <f>J42*$A51+J42</f>
        <v>2722.8552815177331</v>
      </c>
      <c r="L49" s="28" t="s">
        <v>44</v>
      </c>
      <c r="M49" s="14">
        <f>M42*$A51+M42</f>
        <v>3577.5852520065232</v>
      </c>
      <c r="N49" s="20"/>
      <c r="O49" s="6" t="s">
        <v>45</v>
      </c>
      <c r="P49" s="14">
        <f>P42*$A51+P42</f>
        <v>5767.6380021706509</v>
      </c>
      <c r="Q49" s="20"/>
      <c r="R49" s="6" t="s">
        <v>46</v>
      </c>
      <c r="S49" s="14">
        <f>S42*$A51+S42</f>
        <v>4747.3537094996263</v>
      </c>
      <c r="U49" s="28" t="s">
        <v>47</v>
      </c>
      <c r="V49" s="14">
        <f>V42*$A51+V42</f>
        <v>7690.1799386156572</v>
      </c>
      <c r="W49" s="20"/>
      <c r="X49" s="6" t="s">
        <v>48</v>
      </c>
      <c r="Y49" s="14">
        <f>Y42*$A51+Y42</f>
        <v>8650.426708645251</v>
      </c>
      <c r="Z49" s="24"/>
      <c r="AA49" s="24"/>
      <c r="AB49" s="24"/>
      <c r="AD49" s="29" t="s">
        <v>49</v>
      </c>
      <c r="AE49" s="14">
        <f>AE42*$A51+AE42</f>
        <v>4984.7238335417333</v>
      </c>
      <c r="AF49" s="16"/>
      <c r="AG49" s="27" t="s">
        <v>50</v>
      </c>
      <c r="AH49" s="14">
        <f>AH42*$A51+AH42</f>
        <v>8074.6810102032814</v>
      </c>
      <c r="AI49" s="16"/>
      <c r="AJ49" s="27" t="s">
        <v>51</v>
      </c>
      <c r="AK49" s="14">
        <f>AK42*$A51+AK42</f>
        <v>9082.9553597788909</v>
      </c>
      <c r="AM49" s="29" t="s">
        <v>52</v>
      </c>
      <c r="AN49" s="14">
        <f>AN42*$A51+AN42</f>
        <v>7227.8398043670104</v>
      </c>
      <c r="AP49" s="26" t="s">
        <v>53</v>
      </c>
      <c r="AQ49" s="14">
        <f>AQ42*$A51+AQ42</f>
        <v>13170.274298127328</v>
      </c>
      <c r="AR49" s="24"/>
      <c r="AS49" s="24"/>
      <c r="AT49" s="24"/>
      <c r="AV49" s="29" t="s">
        <v>54</v>
      </c>
      <c r="AW49" s="25">
        <f>AW42*$A51+AW42</f>
        <v>7477.0735574769706</v>
      </c>
      <c r="AX49" s="24"/>
      <c r="AY49" s="16"/>
      <c r="AZ49" s="27" t="s">
        <v>55</v>
      </c>
      <c r="BA49" s="14">
        <f>BA42*$A51+BA42</f>
        <v>14455.69180156965</v>
      </c>
    </row>
    <row r="50" spans="1:59" x14ac:dyDescent="0.25">
      <c r="A50" s="81"/>
      <c r="B50" s="5"/>
      <c r="C50" s="43" t="s">
        <v>56</v>
      </c>
      <c r="D50" s="14">
        <f>D43*$A51+D43</f>
        <v>1552.9892813395913</v>
      </c>
      <c r="F50" s="26" t="s">
        <v>57</v>
      </c>
      <c r="G50" s="14">
        <f>G43*$A51+G43</f>
        <v>2484.7779730090942</v>
      </c>
      <c r="H50" s="16"/>
      <c r="I50" s="27" t="s">
        <v>58</v>
      </c>
      <c r="J50" s="14">
        <f>J43*$A51+J43</f>
        <v>2884.117725558257</v>
      </c>
      <c r="L50" s="28" t="s">
        <v>59</v>
      </c>
      <c r="M50" s="14">
        <f>M43*$A51+M43</f>
        <v>3789.4601567465938</v>
      </c>
      <c r="N50" s="20"/>
      <c r="O50" s="6" t="s">
        <v>60</v>
      </c>
      <c r="P50" s="14">
        <f>P43*$A51+P43</f>
        <v>6109.2080995055385</v>
      </c>
      <c r="Q50" s="20"/>
      <c r="R50" s="6" t="s">
        <v>61</v>
      </c>
      <c r="S50" s="14">
        <f>S43*$A51+S43</f>
        <v>5028.5083062885597</v>
      </c>
      <c r="U50" s="28" t="s">
        <v>62</v>
      </c>
      <c r="V50" s="14">
        <f>V43*$A51+V43</f>
        <v>8145.6189278978027</v>
      </c>
      <c r="W50" s="20"/>
      <c r="X50" s="6" t="s">
        <v>63</v>
      </c>
      <c r="Y50" s="14">
        <f>Y43*$A51+Y43</f>
        <v>9162.7452761406948</v>
      </c>
      <c r="Z50" s="24"/>
      <c r="AA50" s="24"/>
      <c r="AB50" s="24"/>
      <c r="AD50" s="29" t="s">
        <v>64</v>
      </c>
      <c r="AE50" s="14">
        <f>AE43*$A51+AE43</f>
        <v>5279.936769811894</v>
      </c>
      <c r="AF50" s="16"/>
      <c r="AG50" s="27" t="s">
        <v>65</v>
      </c>
      <c r="AH50" s="14">
        <f>AH43*$A51+AH43</f>
        <v>8552.8962164420045</v>
      </c>
      <c r="AI50" s="16"/>
      <c r="AJ50" s="27" t="s">
        <v>66</v>
      </c>
      <c r="AK50" s="14">
        <f>AK43*$A51+AK43</f>
        <v>9620.8788820970422</v>
      </c>
      <c r="AM50" s="29" t="s">
        <v>67</v>
      </c>
      <c r="AN50" s="14">
        <f>AN43*$A51+AN43</f>
        <v>7655.9058776601223</v>
      </c>
      <c r="AP50" s="26" t="s">
        <v>68</v>
      </c>
      <c r="AQ50" s="14">
        <f>AQ43*$A51+AQ43</f>
        <v>13950.274379040706</v>
      </c>
      <c r="AR50" s="24"/>
      <c r="AS50" s="24"/>
      <c r="AT50" s="24"/>
      <c r="AV50" s="29" t="s">
        <v>69</v>
      </c>
      <c r="AW50" s="25">
        <f>AW43*$A51+AW43</f>
        <v>7919.9051547178424</v>
      </c>
      <c r="AX50" s="24"/>
      <c r="AY50" s="16"/>
      <c r="AZ50" s="27" t="s">
        <v>70</v>
      </c>
      <c r="BA50" s="14">
        <f>BA43*$A51+BA43</f>
        <v>15311.811755320245</v>
      </c>
    </row>
    <row r="51" spans="1:59" x14ac:dyDescent="0.25">
      <c r="A51" s="39">
        <v>1.8700000000000001E-2</v>
      </c>
      <c r="B51" s="5"/>
      <c r="C51" s="43" t="s">
        <v>71</v>
      </c>
      <c r="D51" s="14">
        <f>D44*$A51+D44</f>
        <v>1644.9598404956225</v>
      </c>
      <c r="F51" s="26" t="s">
        <v>72</v>
      </c>
      <c r="G51" s="14">
        <f>G44*$A51+G44</f>
        <v>2631.9333062258711</v>
      </c>
      <c r="H51" s="16"/>
      <c r="I51" s="27" t="s">
        <v>73</v>
      </c>
      <c r="J51" s="14">
        <f>J44*$A51+J44</f>
        <v>3054.9271598969603</v>
      </c>
      <c r="L51" s="28" t="s">
        <v>74</v>
      </c>
      <c r="M51" s="14">
        <f>M44*$A51+M44</f>
        <v>4013.8814893497902</v>
      </c>
      <c r="N51" s="20"/>
      <c r="O51" s="6" t="s">
        <v>75</v>
      </c>
      <c r="P51" s="14">
        <f>P44*$A51+P44</f>
        <v>6471.0304968216224</v>
      </c>
      <c r="Q51" s="20"/>
      <c r="R51" s="6" t="s">
        <v>76</v>
      </c>
      <c r="S51" s="14">
        <f>S44*$A51+S44</f>
        <v>5326.3183165478804</v>
      </c>
      <c r="U51" s="28" t="s">
        <v>77</v>
      </c>
      <c r="V51" s="14">
        <f>V44*$A51+V44</f>
        <v>8628.0284695932005</v>
      </c>
      <c r="W51" s="20"/>
      <c r="X51" s="6" t="s">
        <v>78</v>
      </c>
      <c r="Y51" s="14">
        <f>Y44*$A51+Y44</f>
        <v>9705.3874258475971</v>
      </c>
      <c r="Z51" s="24"/>
      <c r="AA51" s="24"/>
      <c r="AB51" s="24"/>
      <c r="AD51" s="29" t="s">
        <v>79</v>
      </c>
      <c r="AE51" s="14">
        <f>AE44*$A51+AE44</f>
        <v>5592.6342323752733</v>
      </c>
      <c r="AF51" s="16"/>
      <c r="AG51" s="27" t="s">
        <v>80</v>
      </c>
      <c r="AH51" s="14">
        <f>AH44*$A51+AH44</f>
        <v>9059.4353798488937</v>
      </c>
      <c r="AI51" s="16"/>
      <c r="AJ51" s="27" t="s">
        <v>81</v>
      </c>
      <c r="AK51" s="14">
        <f>AK44*$A51+AK44</f>
        <v>10190.66228391601</v>
      </c>
      <c r="AM51" s="29" t="s">
        <v>82</v>
      </c>
      <c r="AN51" s="14">
        <f>AN44*$A51+AN44</f>
        <v>8109.3208562277123</v>
      </c>
      <c r="AP51" s="26" t="s">
        <v>83</v>
      </c>
      <c r="AQ51" s="14">
        <f>AQ44*$A51+AQ44</f>
        <v>14776.460921319996</v>
      </c>
      <c r="AR51" s="24"/>
      <c r="AS51" s="24"/>
      <c r="AT51" s="24"/>
      <c r="AV51" s="29" t="s">
        <v>84</v>
      </c>
      <c r="AW51" s="25">
        <f>AW44*$A51+AW44</f>
        <v>8388.9513485629122</v>
      </c>
      <c r="AX51" s="24"/>
      <c r="AY51" s="16"/>
      <c r="AZ51" s="27" t="s">
        <v>85</v>
      </c>
      <c r="BA51" s="14">
        <f>BA44*$A51+BA44</f>
        <v>16218.629519619792</v>
      </c>
    </row>
    <row r="52" spans="1:59" x14ac:dyDescent="0.25">
      <c r="A52" s="42"/>
      <c r="B52" s="5"/>
      <c r="C52" s="43" t="s">
        <v>86</v>
      </c>
      <c r="D52" s="14">
        <f>D45*$A51+D45</f>
        <v>1742.380597178201</v>
      </c>
      <c r="F52" s="43" t="s">
        <v>87</v>
      </c>
      <c r="G52" s="25">
        <f>G45*$A51+G45</f>
        <v>2787.8065169179949</v>
      </c>
      <c r="H52" s="44"/>
      <c r="I52" s="45" t="s">
        <v>88</v>
      </c>
      <c r="J52" s="25">
        <f>J45*$A51+J45</f>
        <v>3235.8444549728169</v>
      </c>
      <c r="K52" s="3"/>
      <c r="L52" s="46" t="s">
        <v>89</v>
      </c>
      <c r="M52" s="25">
        <f>M45*$A51+M45</f>
        <v>4251.6052056251629</v>
      </c>
      <c r="N52" s="47"/>
      <c r="O52" s="48" t="s">
        <v>90</v>
      </c>
      <c r="P52" s="25">
        <f>P45*$A51+P45</f>
        <v>6854.2635135037408</v>
      </c>
      <c r="Q52" s="47"/>
      <c r="R52" s="48" t="s">
        <v>91</v>
      </c>
      <c r="S52" s="25">
        <f>S45*$A51+S45</f>
        <v>5641.7591671279797</v>
      </c>
      <c r="T52" s="3"/>
      <c r="U52" s="46" t="s">
        <v>92</v>
      </c>
      <c r="V52" s="25">
        <f>V45*$A51+V45</f>
        <v>9139.0180180049865</v>
      </c>
      <c r="W52" s="47"/>
      <c r="X52" s="48" t="s">
        <v>93</v>
      </c>
      <c r="Y52" s="25">
        <f>Y45*$A51+Y45</f>
        <v>10280.18208311044</v>
      </c>
      <c r="Z52" s="49"/>
      <c r="AA52" s="49"/>
      <c r="AB52" s="49"/>
      <c r="AC52" s="3"/>
      <c r="AD52" s="29" t="s">
        <v>94</v>
      </c>
      <c r="AE52" s="14">
        <f>AE45*$A51+AE45</f>
        <v>5923.8526122604126</v>
      </c>
      <c r="AF52" s="16"/>
      <c r="AG52" s="27" t="s">
        <v>95</v>
      </c>
      <c r="AH52" s="14">
        <f>AH45*$A51+AH45</f>
        <v>9595.9689189052406</v>
      </c>
      <c r="AI52" s="16"/>
      <c r="AJ52" s="27" t="s">
        <v>96</v>
      </c>
      <c r="AK52" s="14">
        <f>AK45*$A51+AK45</f>
        <v>10794.195454758432</v>
      </c>
      <c r="AM52" s="29" t="s">
        <v>97</v>
      </c>
      <c r="AN52" s="14">
        <f>AN45*$A51+AN45</f>
        <v>8589.5844588522523</v>
      </c>
      <c r="AP52" s="26" t="s">
        <v>98</v>
      </c>
      <c r="AQ52" s="14">
        <f>AQ45*$A51+AQ45</f>
        <v>15651.577312981912</v>
      </c>
      <c r="AR52" s="24"/>
      <c r="AS52" s="24"/>
      <c r="AT52" s="24"/>
      <c r="AV52" s="29" t="s">
        <v>99</v>
      </c>
      <c r="AW52" s="25">
        <f>AW45*$A51+AW45</f>
        <v>8885.7728219728033</v>
      </c>
      <c r="AX52" s="24"/>
      <c r="AY52" s="16"/>
      <c r="AZ52" s="27" t="s">
        <v>100</v>
      </c>
      <c r="BA52" s="14">
        <f>BA45*$A51+BA45</f>
        <v>17179.156724868873</v>
      </c>
    </row>
    <row r="53" spans="1:59" x14ac:dyDescent="0.25">
      <c r="A53" s="42"/>
      <c r="B53" s="5"/>
      <c r="C53" s="50" t="s">
        <v>101</v>
      </c>
      <c r="D53" s="30">
        <f>D46*$A51+D46</f>
        <v>1845.5807579493332</v>
      </c>
      <c r="F53" s="50" t="s">
        <v>102</v>
      </c>
      <c r="G53" s="37">
        <f>G46*$A51+G46</f>
        <v>2952.909704181925</v>
      </c>
      <c r="H53" s="44"/>
      <c r="I53" s="51" t="s">
        <v>103</v>
      </c>
      <c r="J53" s="37">
        <f>J46*$A51+J46</f>
        <v>3427.4914454029508</v>
      </c>
      <c r="K53" s="3"/>
      <c r="L53" s="52" t="s">
        <v>104</v>
      </c>
      <c r="M53" s="37">
        <f>M46*$A51+M46</f>
        <v>4503.399454217395</v>
      </c>
      <c r="N53" s="47"/>
      <c r="O53" s="53" t="s">
        <v>105</v>
      </c>
      <c r="P53" s="37">
        <f>P46*$A51+P46</f>
        <v>7260.1995901286573</v>
      </c>
      <c r="Q53" s="47"/>
      <c r="R53" s="53" t="s">
        <v>106</v>
      </c>
      <c r="S53" s="37">
        <f>S46*$A51+S46</f>
        <v>5975.8916347286522</v>
      </c>
      <c r="T53" s="3"/>
      <c r="U53" s="52" t="s">
        <v>107</v>
      </c>
      <c r="V53" s="37">
        <f>V46*$A51+V46</f>
        <v>9680.2701844500862</v>
      </c>
      <c r="W53" s="47"/>
      <c r="X53" s="53" t="s">
        <v>108</v>
      </c>
      <c r="Y53" s="37">
        <f>Y46*$A51+Y46</f>
        <v>10889.019137451854</v>
      </c>
      <c r="Z53" s="49"/>
      <c r="AA53" s="49"/>
      <c r="AB53" s="49"/>
      <c r="AC53" s="3"/>
      <c r="AD53" s="36" t="s">
        <v>109</v>
      </c>
      <c r="AE53" s="30">
        <f>AE46*$A51+AE46</f>
        <v>6274.6770718383632</v>
      </c>
      <c r="AF53" s="16"/>
      <c r="AG53" s="33" t="s">
        <v>110</v>
      </c>
      <c r="AH53" s="30">
        <f>AH46*$A51+AH46</f>
        <v>10164.276987612993</v>
      </c>
      <c r="AI53" s="16"/>
      <c r="AJ53" s="33" t="s">
        <v>111</v>
      </c>
      <c r="AK53" s="30">
        <f>AK46*$A51+AK46</f>
        <v>11433.465826831974</v>
      </c>
      <c r="AM53" s="36" t="s">
        <v>112</v>
      </c>
      <c r="AN53" s="30">
        <f>AN46*$A51+AN46</f>
        <v>9098.2939470012552</v>
      </c>
      <c r="AP53" s="32" t="s">
        <v>113</v>
      </c>
      <c r="AQ53" s="30">
        <f>AQ46*$A51+AQ46</f>
        <v>16578.525448906363</v>
      </c>
      <c r="AR53" s="24"/>
      <c r="AS53" s="24"/>
      <c r="AT53" s="24"/>
      <c r="AV53" s="36" t="s">
        <v>114</v>
      </c>
      <c r="AW53" s="37">
        <f>AW46*$A51+AW46</f>
        <v>9412.0278005931741</v>
      </c>
      <c r="AX53" s="24"/>
      <c r="AY53" s="16"/>
      <c r="AZ53" s="33" t="s">
        <v>115</v>
      </c>
      <c r="BA53" s="30">
        <f>BA46*$A51+BA46</f>
        <v>18196.575701166883</v>
      </c>
    </row>
    <row r="54" spans="1:59" x14ac:dyDescent="0.25">
      <c r="A54" s="42"/>
      <c r="B54" s="5"/>
      <c r="F54" s="3"/>
      <c r="G54" s="3"/>
      <c r="H54" s="3"/>
      <c r="I54" s="3"/>
      <c r="J54" s="3"/>
      <c r="K54" s="3"/>
      <c r="L54" s="3"/>
      <c r="M54" s="5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X54" s="38"/>
    </row>
    <row r="55" spans="1:59" ht="15.75" customHeight="1" x14ac:dyDescent="0.25">
      <c r="A55" s="40" t="s">
        <v>124</v>
      </c>
      <c r="B55" s="5"/>
      <c r="C55" s="25" t="s">
        <v>26</v>
      </c>
      <c r="D55" s="14">
        <f>D48*$A58+D48</f>
        <v>1398.021266764626</v>
      </c>
      <c r="F55" s="25" t="s">
        <v>27</v>
      </c>
      <c r="G55" s="25">
        <f>G48*$A58+G48</f>
        <v>2236.8291009178079</v>
      </c>
      <c r="H55" s="44"/>
      <c r="I55" s="55" t="s">
        <v>28</v>
      </c>
      <c r="J55" s="25">
        <f>J48*$A58+J48</f>
        <v>2596.3216912017397</v>
      </c>
      <c r="K55" s="3"/>
      <c r="L55" s="56" t="s">
        <v>29</v>
      </c>
      <c r="M55" s="25">
        <f>M48*$A58+M48</f>
        <v>3411.3250865696764</v>
      </c>
      <c r="N55" s="47"/>
      <c r="O55" s="57" t="s">
        <v>30</v>
      </c>
      <c r="P55" s="25">
        <f>P48*$A58+P48</f>
        <v>5499.6011895224574</v>
      </c>
      <c r="Q55" s="47"/>
      <c r="R55" s="57" t="s">
        <v>31</v>
      </c>
      <c r="S55" s="25">
        <f>S48*$A58+S48</f>
        <v>4526.7348346159588</v>
      </c>
      <c r="T55" s="3"/>
      <c r="U55" s="56" t="s">
        <v>32</v>
      </c>
      <c r="V55" s="25">
        <f>V48*$A58+V48</f>
        <v>7332.8015860299438</v>
      </c>
      <c r="W55" s="47"/>
      <c r="X55" s="57" t="s">
        <v>33</v>
      </c>
      <c r="Y55" s="25">
        <f>Y48*$A58+Y48</f>
        <v>8248.4289179287807</v>
      </c>
      <c r="Z55" s="49"/>
      <c r="AA55" s="58" t="s">
        <v>126</v>
      </c>
      <c r="AB55" s="25">
        <f>4526.73</f>
        <v>4526.7299999999996</v>
      </c>
      <c r="AC55" s="3"/>
      <c r="AD55" s="23" t="s">
        <v>34</v>
      </c>
      <c r="AE55" s="14">
        <f>AE48*$A58+AE48</f>
        <v>4753.067881917561</v>
      </c>
      <c r="AF55" s="16"/>
      <c r="AG55" s="17" t="s">
        <v>35</v>
      </c>
      <c r="AH55" s="14">
        <f>AH48*$A58+AH48</f>
        <v>7699.4367394258452</v>
      </c>
      <c r="AI55" s="16"/>
      <c r="AJ55" s="17" t="s">
        <v>36</v>
      </c>
      <c r="AK55" s="14">
        <f>AK48*$A58+AK48</f>
        <v>8660.8503638252205</v>
      </c>
      <c r="AM55" s="23" t="s">
        <v>37</v>
      </c>
      <c r="AN55" s="14">
        <f>AN48*$A58+AN48</f>
        <v>6891.9576648534521</v>
      </c>
      <c r="AP55" s="14" t="s">
        <v>38</v>
      </c>
      <c r="AQ55" s="14">
        <f>AQ48*$A58+AQ48</f>
        <v>12558.23918492856</v>
      </c>
      <c r="AR55" s="24"/>
      <c r="AS55" s="59" t="s">
        <v>127</v>
      </c>
      <c r="AT55" s="25">
        <f>11434.82*$A58+11434.82</f>
        <v>11549.1682</v>
      </c>
      <c r="AV55" s="23" t="s">
        <v>39</v>
      </c>
      <c r="AW55" s="25">
        <f>AW48*$A58+AW48</f>
        <v>7129.6079802583326</v>
      </c>
      <c r="AX55" s="24"/>
      <c r="AY55" s="16"/>
      <c r="AZ55" s="17" t="s">
        <v>40</v>
      </c>
      <c r="BA55" s="14">
        <f>BA48*$A58+BA48</f>
        <v>13783.903014942916</v>
      </c>
      <c r="BC55" s="60" t="s">
        <v>128</v>
      </c>
      <c r="BD55" s="61">
        <v>8649.36</v>
      </c>
      <c r="BF55" s="60" t="s">
        <v>129</v>
      </c>
      <c r="BG55" s="62">
        <v>15464.93</v>
      </c>
    </row>
    <row r="56" spans="1:59" ht="15.75" customHeight="1" x14ac:dyDescent="0.25">
      <c r="A56" s="81" t="s">
        <v>130</v>
      </c>
      <c r="B56" s="5"/>
      <c r="C56" s="43" t="s">
        <v>41</v>
      </c>
      <c r="D56" s="14">
        <f>D49*$A58+D49</f>
        <v>1480.8257398075546</v>
      </c>
      <c r="F56" s="43" t="s">
        <v>42</v>
      </c>
      <c r="G56" s="25">
        <f>G49*$A58+G49</f>
        <v>2369.3113318808978</v>
      </c>
      <c r="H56" s="44"/>
      <c r="I56" s="45" t="s">
        <v>43</v>
      </c>
      <c r="J56" s="25">
        <f>J49*$A58+J49</f>
        <v>2750.0838343329106</v>
      </c>
      <c r="K56" s="3"/>
      <c r="L56" s="46" t="s">
        <v>44</v>
      </c>
      <c r="M56" s="25">
        <f>M49*$A58+M49</f>
        <v>3613.3611045265884</v>
      </c>
      <c r="N56" s="47"/>
      <c r="O56" s="48" t="s">
        <v>45</v>
      </c>
      <c r="P56" s="25">
        <f>P49*$A58+P49</f>
        <v>5825.3143821923577</v>
      </c>
      <c r="Q56" s="47"/>
      <c r="R56" s="48" t="s">
        <v>46</v>
      </c>
      <c r="S56" s="25">
        <f>S49*$A58+S49</f>
        <v>4794.8272465946229</v>
      </c>
      <c r="T56" s="3"/>
      <c r="U56" s="46" t="s">
        <v>47</v>
      </c>
      <c r="V56" s="25">
        <f>V49*$A58+V49</f>
        <v>7767.0817380018134</v>
      </c>
      <c r="W56" s="47"/>
      <c r="X56" s="48" t="s">
        <v>48</v>
      </c>
      <c r="Y56" s="25">
        <f>Y49*$A58+Y49</f>
        <v>8736.9309757317042</v>
      </c>
      <c r="Z56" s="49"/>
      <c r="AA56" s="63" t="s">
        <v>131</v>
      </c>
      <c r="AB56" s="25">
        <v>4794.8272465946202</v>
      </c>
      <c r="AC56" s="3"/>
      <c r="AD56" s="29" t="s">
        <v>49</v>
      </c>
      <c r="AE56" s="14">
        <f>AE49*$A58+AE49</f>
        <v>5034.5710718771506</v>
      </c>
      <c r="AF56" s="16"/>
      <c r="AG56" s="27" t="s">
        <v>50</v>
      </c>
      <c r="AH56" s="14">
        <f>AH49*$A58+AH49</f>
        <v>8155.4278203053145</v>
      </c>
      <c r="AI56" s="16"/>
      <c r="AJ56" s="27" t="s">
        <v>51</v>
      </c>
      <c r="AK56" s="14">
        <f>AK49*$A58+AK49</f>
        <v>9173.7849133766795</v>
      </c>
      <c r="AM56" s="29" t="s">
        <v>52</v>
      </c>
      <c r="AN56" s="14">
        <f>AN49*$A58+AN49</f>
        <v>7300.1182024106802</v>
      </c>
      <c r="AP56" s="26" t="s">
        <v>53</v>
      </c>
      <c r="AQ56" s="14">
        <f>AQ49*$A58+AQ49</f>
        <v>13301.977041108601</v>
      </c>
      <c r="AR56" s="24"/>
      <c r="AS56" s="64" t="s">
        <v>132</v>
      </c>
      <c r="AT56" s="25">
        <f>12112.03*$A58+12112.03</f>
        <v>12233.150300000001</v>
      </c>
      <c r="AV56" s="29" t="s">
        <v>54</v>
      </c>
      <c r="AW56" s="25">
        <f>AW49*$A58+AW49</f>
        <v>7551.8442930517404</v>
      </c>
      <c r="AX56" s="24"/>
      <c r="AY56" s="16"/>
      <c r="AZ56" s="27" t="s">
        <v>55</v>
      </c>
      <c r="BA56" s="14">
        <f>BA49*$A58+BA49</f>
        <v>14600.248719585346</v>
      </c>
    </row>
    <row r="57" spans="1:59" x14ac:dyDescent="0.25">
      <c r="A57" s="81"/>
      <c r="B57" s="5"/>
      <c r="C57" s="43" t="s">
        <v>56</v>
      </c>
      <c r="D57" s="14">
        <f>D50*$A58+D50</f>
        <v>1568.5191741529873</v>
      </c>
      <c r="F57" s="43" t="s">
        <v>57</v>
      </c>
      <c r="G57" s="25">
        <f>G50*$A58+G50</f>
        <v>2509.6257527391854</v>
      </c>
      <c r="H57" s="44"/>
      <c r="I57" s="45" t="s">
        <v>58</v>
      </c>
      <c r="J57" s="25">
        <f>J50*$A58+J50</f>
        <v>2912.9589028138394</v>
      </c>
      <c r="K57" s="3"/>
      <c r="L57" s="46" t="s">
        <v>59</v>
      </c>
      <c r="M57" s="25">
        <f>M50*$A58+M50</f>
        <v>3827.3547583140598</v>
      </c>
      <c r="N57" s="47"/>
      <c r="O57" s="48" t="s">
        <v>60</v>
      </c>
      <c r="P57" s="25">
        <f>P50*$A58+P50</f>
        <v>6170.3001805005943</v>
      </c>
      <c r="Q57" s="47"/>
      <c r="R57" s="48" t="s">
        <v>61</v>
      </c>
      <c r="S57" s="25">
        <f>S50*$A58+S50</f>
        <v>5078.7933893514455</v>
      </c>
      <c r="T57" s="3"/>
      <c r="U57" s="46" t="s">
        <v>62</v>
      </c>
      <c r="V57" s="25">
        <f>V50*$A58+V50</f>
        <v>8227.0751171767806</v>
      </c>
      <c r="W57" s="47"/>
      <c r="X57" s="48" t="s">
        <v>63</v>
      </c>
      <c r="Y57" s="25">
        <f>Y50*$A58+Y50</f>
        <v>9254.3727289021026</v>
      </c>
      <c r="Z57" s="49"/>
      <c r="AA57" s="63" t="s">
        <v>133</v>
      </c>
      <c r="AB57" s="25">
        <v>5078.7933893514501</v>
      </c>
      <c r="AC57" s="3"/>
      <c r="AD57" s="29" t="s">
        <v>64</v>
      </c>
      <c r="AE57" s="14">
        <f>AE50*$A58+AE50</f>
        <v>5332.7361375100127</v>
      </c>
      <c r="AF57" s="16"/>
      <c r="AG57" s="27" t="s">
        <v>65</v>
      </c>
      <c r="AH57" s="14">
        <f>AH50*$A58+AH50</f>
        <v>8638.4251786064251</v>
      </c>
      <c r="AI57" s="16"/>
      <c r="AJ57" s="27" t="s">
        <v>66</v>
      </c>
      <c r="AK57" s="14">
        <f>AK50*$A58+AK50</f>
        <v>9717.087670918012</v>
      </c>
      <c r="AM57" s="29" t="s">
        <v>67</v>
      </c>
      <c r="AN57" s="14">
        <f>AN50*$A58+AN50</f>
        <v>7732.4649364367233</v>
      </c>
      <c r="AP57" s="26" t="s">
        <v>68</v>
      </c>
      <c r="AQ57" s="14">
        <f>AQ50*$A58+AQ50</f>
        <v>14089.777122831112</v>
      </c>
      <c r="AR57" s="24"/>
      <c r="AS57" s="64" t="s">
        <v>134</v>
      </c>
      <c r="AT57" s="25">
        <f>12829.35*$A58+12829.35</f>
        <v>12957.6435</v>
      </c>
      <c r="AV57" s="29" t="s">
        <v>69</v>
      </c>
      <c r="AW57" s="25">
        <f>AW50*$A58+AW50</f>
        <v>7999.1042062650204</v>
      </c>
      <c r="AX57" s="24"/>
      <c r="AY57" s="16"/>
      <c r="AZ57" s="27" t="s">
        <v>70</v>
      </c>
      <c r="BA57" s="14">
        <f>BA50*$A58+BA50</f>
        <v>15464.929872873447</v>
      </c>
    </row>
    <row r="58" spans="1:59" x14ac:dyDescent="0.25">
      <c r="A58" s="39">
        <v>0.01</v>
      </c>
      <c r="B58" s="5"/>
      <c r="C58" s="43" t="s">
        <v>71</v>
      </c>
      <c r="D58" s="14">
        <f>D51*$A58+D51</f>
        <v>1661.4094389005788</v>
      </c>
      <c r="F58" s="43" t="s">
        <v>72</v>
      </c>
      <c r="G58" s="25">
        <f>G51*$A58+G51</f>
        <v>2658.25263928813</v>
      </c>
      <c r="H58" s="44"/>
      <c r="I58" s="45" t="s">
        <v>73</v>
      </c>
      <c r="J58" s="25">
        <f>J51*$A58+J51</f>
        <v>3085.4764314959298</v>
      </c>
      <c r="K58" s="3"/>
      <c r="L58" s="46" t="s">
        <v>74</v>
      </c>
      <c r="M58" s="25">
        <f>M51*$A58+M51</f>
        <v>4054.0203042432881</v>
      </c>
      <c r="N58" s="47"/>
      <c r="O58" s="48" t="s">
        <v>75</v>
      </c>
      <c r="P58" s="25">
        <f>P51*$A58+P51</f>
        <v>6535.7408017898388</v>
      </c>
      <c r="Q58" s="47"/>
      <c r="R58" s="48" t="s">
        <v>76</v>
      </c>
      <c r="S58" s="25">
        <f>S51*$A58+S51</f>
        <v>5379.5814997133593</v>
      </c>
      <c r="T58" s="3"/>
      <c r="U58" s="46" t="s">
        <v>77</v>
      </c>
      <c r="V58" s="25">
        <f>V51*$A58+V51</f>
        <v>8714.3087542891317</v>
      </c>
      <c r="W58" s="47"/>
      <c r="X58" s="48" t="s">
        <v>78</v>
      </c>
      <c r="Y58" s="25">
        <f>Y51*$A58+Y51</f>
        <v>9802.441300106073</v>
      </c>
      <c r="Z58" s="49"/>
      <c r="AA58" s="63" t="s">
        <v>135</v>
      </c>
      <c r="AB58" s="25">
        <v>5379.5814997133602</v>
      </c>
      <c r="AC58" s="3"/>
      <c r="AD58" s="29" t="s">
        <v>79</v>
      </c>
      <c r="AE58" s="14">
        <f>AE51*$A58+AE51</f>
        <v>5648.5605746990259</v>
      </c>
      <c r="AF58" s="16"/>
      <c r="AG58" s="27" t="s">
        <v>80</v>
      </c>
      <c r="AH58" s="14">
        <f>AH51*$A58+AH51</f>
        <v>9150.0297336473832</v>
      </c>
      <c r="AI58" s="16"/>
      <c r="AJ58" s="27" t="s">
        <v>81</v>
      </c>
      <c r="AK58" s="14">
        <f>AK51*$A58+AK51</f>
        <v>10292.56890675517</v>
      </c>
      <c r="AM58" s="29" t="s">
        <v>82</v>
      </c>
      <c r="AN58" s="14">
        <f>AN51*$A58+AN51</f>
        <v>8190.4140647899894</v>
      </c>
      <c r="AP58" s="26" t="s">
        <v>83</v>
      </c>
      <c r="AQ58" s="14">
        <f>AQ51*$A58+AQ51</f>
        <v>14924.225530533196</v>
      </c>
      <c r="AR58" s="24"/>
      <c r="AS58" s="64" t="s">
        <v>136</v>
      </c>
      <c r="AT58" s="25">
        <f>13589.15*$A58+13589.15</f>
        <v>13725.041499999999</v>
      </c>
      <c r="AV58" s="29" t="s">
        <v>84</v>
      </c>
      <c r="AW58" s="25">
        <f>AW51*$A58+AW51</f>
        <v>8472.8408620485407</v>
      </c>
      <c r="AX58" s="24"/>
      <c r="AY58" s="16"/>
      <c r="AZ58" s="27" t="s">
        <v>85</v>
      </c>
      <c r="BA58" s="14">
        <f>BA51*$A58+BA51</f>
        <v>16380.815814815989</v>
      </c>
    </row>
    <row r="59" spans="1:59" x14ac:dyDescent="0.25">
      <c r="B59" s="5"/>
      <c r="C59" s="43" t="s">
        <v>86</v>
      </c>
      <c r="D59" s="14">
        <f>D52*$A58+D52</f>
        <v>1759.804403149983</v>
      </c>
      <c r="F59" s="43" t="s">
        <v>87</v>
      </c>
      <c r="G59" s="25">
        <f>G52*$A58+G52</f>
        <v>2815.6845820871749</v>
      </c>
      <c r="H59" s="44"/>
      <c r="I59" s="45" t="s">
        <v>88</v>
      </c>
      <c r="J59" s="25">
        <f>J52*$A58+J52</f>
        <v>3268.2028995225451</v>
      </c>
      <c r="K59" s="3"/>
      <c r="L59" s="46" t="s">
        <v>89</v>
      </c>
      <c r="M59" s="25">
        <f>M52*$A58+M52</f>
        <v>4294.1212576814141</v>
      </c>
      <c r="N59" s="47"/>
      <c r="O59" s="48" t="s">
        <v>90</v>
      </c>
      <c r="P59" s="25">
        <f>P52*$A58+P52</f>
        <v>6922.8061486387778</v>
      </c>
      <c r="Q59" s="47"/>
      <c r="R59" s="48" t="s">
        <v>91</v>
      </c>
      <c r="S59" s="25">
        <f>S52*$A58+S52</f>
        <v>5698.1767587992599</v>
      </c>
      <c r="T59" s="3"/>
      <c r="U59" s="46" t="s">
        <v>92</v>
      </c>
      <c r="V59" s="25">
        <f>V52*$A58+V52</f>
        <v>9230.4081981850359</v>
      </c>
      <c r="W59" s="47"/>
      <c r="X59" s="48" t="s">
        <v>93</v>
      </c>
      <c r="Y59" s="25">
        <f>Y52*$A58+Y52</f>
        <v>10382.983903941544</v>
      </c>
      <c r="Z59" s="49"/>
      <c r="AA59" s="63" t="s">
        <v>137</v>
      </c>
      <c r="AB59" s="25">
        <v>5698.1767587992599</v>
      </c>
      <c r="AC59" s="3"/>
      <c r="AD59" s="29" t="s">
        <v>94</v>
      </c>
      <c r="AE59" s="14">
        <f>AE52*$A58+AE52</f>
        <v>5983.0911383830171</v>
      </c>
      <c r="AF59" s="16"/>
      <c r="AG59" s="27" t="s">
        <v>95</v>
      </c>
      <c r="AH59" s="14">
        <f>AH52*$A58+AH52</f>
        <v>9691.9286080942929</v>
      </c>
      <c r="AI59" s="16"/>
      <c r="AJ59" s="27" t="s">
        <v>96</v>
      </c>
      <c r="AK59" s="14">
        <f>AK52*$A58+AK52</f>
        <v>10902.137409306017</v>
      </c>
      <c r="AM59" s="29" t="s">
        <v>97</v>
      </c>
      <c r="AN59" s="14">
        <f>AN52*$A58+AN52</f>
        <v>8675.4803034407742</v>
      </c>
      <c r="AP59" s="26" t="s">
        <v>98</v>
      </c>
      <c r="AQ59" s="14">
        <f>AQ52*$A58+AQ52</f>
        <v>15808.09308611173</v>
      </c>
      <c r="AR59" s="24"/>
      <c r="AS59" s="64" t="s">
        <v>138</v>
      </c>
      <c r="AT59" s="25">
        <f>14393.96*$A58+14393.96</f>
        <v>14537.899599999999</v>
      </c>
      <c r="AV59" s="29" t="s">
        <v>99</v>
      </c>
      <c r="AW59" s="25">
        <f>AW52*$A58+AW52</f>
        <v>8974.6305501925308</v>
      </c>
      <c r="AX59" s="24"/>
      <c r="AY59" s="16"/>
      <c r="AZ59" s="27" t="s">
        <v>100</v>
      </c>
      <c r="BA59" s="14">
        <f>BA52*$A58+BA52</f>
        <v>17350.948292117562</v>
      </c>
    </row>
    <row r="60" spans="1:59" x14ac:dyDescent="0.25">
      <c r="B60" s="5"/>
      <c r="C60" s="50" t="s">
        <v>101</v>
      </c>
      <c r="D60" s="30">
        <f>D53*$A58+D53</f>
        <v>1864.0365655288265</v>
      </c>
      <c r="F60" s="50" t="s">
        <v>102</v>
      </c>
      <c r="G60" s="37">
        <f>G53*$A58+G53</f>
        <v>2982.4388012237441</v>
      </c>
      <c r="H60" s="44"/>
      <c r="I60" s="51" t="s">
        <v>103</v>
      </c>
      <c r="J60" s="37">
        <f>J53*$A58+J53</f>
        <v>3461.7663598569802</v>
      </c>
      <c r="K60" s="3"/>
      <c r="L60" s="52" t="s">
        <v>104</v>
      </c>
      <c r="M60" s="37">
        <f>M53*$A58+M53</f>
        <v>4548.4334487595688</v>
      </c>
      <c r="N60" s="47"/>
      <c r="O60" s="53" t="s">
        <v>105</v>
      </c>
      <c r="P60" s="37">
        <f>P53*$A58+P53</f>
        <v>7332.8015860299438</v>
      </c>
      <c r="Q60" s="47"/>
      <c r="R60" s="53" t="s">
        <v>106</v>
      </c>
      <c r="S60" s="37">
        <f>S53*$A58+S53</f>
        <v>6035.6505510759389</v>
      </c>
      <c r="T60" s="3"/>
      <c r="U60" s="52" t="s">
        <v>107</v>
      </c>
      <c r="V60" s="37">
        <f>V53*$A58+V53</f>
        <v>9777.0728862945871</v>
      </c>
      <c r="W60" s="47"/>
      <c r="X60" s="53" t="s">
        <v>108</v>
      </c>
      <c r="Y60" s="37">
        <f>Y53*$A58+Y53</f>
        <v>10997.909328826374</v>
      </c>
      <c r="Z60" s="49"/>
      <c r="AA60" s="65" t="s">
        <v>139</v>
      </c>
      <c r="AB60" s="37">
        <v>6035.6505510759398</v>
      </c>
      <c r="AC60" s="3"/>
      <c r="AD60" s="36" t="s">
        <v>109</v>
      </c>
      <c r="AE60" s="30">
        <f>AE53*$A58+AE53</f>
        <v>6337.4238425567464</v>
      </c>
      <c r="AF60" s="16"/>
      <c r="AG60" s="33" t="s">
        <v>110</v>
      </c>
      <c r="AH60" s="30">
        <f>AH53*$A58+AH53</f>
        <v>10265.919757489122</v>
      </c>
      <c r="AI60" s="16"/>
      <c r="AJ60" s="33" t="s">
        <v>111</v>
      </c>
      <c r="AK60" s="30">
        <f>AK53*$A58+AK53</f>
        <v>11547.800485100293</v>
      </c>
      <c r="AM60" s="36" t="s">
        <v>112</v>
      </c>
      <c r="AN60" s="30">
        <f>AN53*$A58+AN53</f>
        <v>9189.2768864712671</v>
      </c>
      <c r="AP60" s="32" t="s">
        <v>113</v>
      </c>
      <c r="AQ60" s="30">
        <f>AQ53*$A58+AQ53</f>
        <v>16744.310703395426</v>
      </c>
      <c r="AR60" s="24"/>
      <c r="AS60" s="66" t="s">
        <v>140</v>
      </c>
      <c r="AT60" s="37">
        <f>15246.42*$A58+15246.42</f>
        <v>15398.8842</v>
      </c>
      <c r="AV60" s="36" t="s">
        <v>114</v>
      </c>
      <c r="AW60" s="37">
        <f>AW53*$A58+AW53</f>
        <v>9506.1480785991062</v>
      </c>
      <c r="AX60" s="24"/>
      <c r="AY60" s="16"/>
      <c r="AZ60" s="33" t="s">
        <v>115</v>
      </c>
      <c r="BA60" s="30">
        <f>BA53*$A58+BA53</f>
        <v>18378.541458178552</v>
      </c>
    </row>
    <row r="61" spans="1:59" x14ac:dyDescent="0.25">
      <c r="B61" s="5"/>
      <c r="F61" s="3"/>
      <c r="G61" s="3"/>
      <c r="H61" s="3"/>
      <c r="I61" s="3"/>
      <c r="J61" s="3"/>
      <c r="K61" s="3"/>
      <c r="L61" s="3"/>
      <c r="M61" s="5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S61" s="67"/>
      <c r="AT61" s="68"/>
      <c r="AX61" s="38"/>
    </row>
    <row r="62" spans="1:59" ht="15.75" customHeight="1" thickBot="1" x14ac:dyDescent="0.3">
      <c r="A62" s="40" t="s">
        <v>141</v>
      </c>
      <c r="B62" s="5"/>
      <c r="C62" s="25" t="s">
        <v>26</v>
      </c>
      <c r="D62" s="14">
        <f>D55*$A65+D55</f>
        <v>1463.3088599225341</v>
      </c>
      <c r="F62" s="25" t="s">
        <v>27</v>
      </c>
      <c r="G62" s="25">
        <f>G55*$A65+G55</f>
        <v>2341.2890199306694</v>
      </c>
      <c r="H62" s="44"/>
      <c r="I62" s="55" t="s">
        <v>28</v>
      </c>
      <c r="J62" s="25">
        <f>J55*$A65+J55</f>
        <v>2717.5699141808609</v>
      </c>
      <c r="K62" s="3"/>
      <c r="L62" s="56" t="s">
        <v>29</v>
      </c>
      <c r="M62" s="25">
        <f>M55*$A65+M55</f>
        <v>3570.63396811248</v>
      </c>
      <c r="N62" s="47"/>
      <c r="O62" s="57" t="s">
        <v>30</v>
      </c>
      <c r="P62" s="25">
        <f>P55*$A65+P55</f>
        <v>5756.4325650731562</v>
      </c>
      <c r="Q62" s="47"/>
      <c r="R62" s="57" t="s">
        <v>31</v>
      </c>
      <c r="S62" s="25">
        <f>S55*$A65+S55</f>
        <v>4738.1333513925238</v>
      </c>
      <c r="T62" s="3"/>
      <c r="U62" s="56" t="s">
        <v>32</v>
      </c>
      <c r="V62" s="25">
        <f>V55*$A65+V55</f>
        <v>7675.2434200975422</v>
      </c>
      <c r="W62" s="47"/>
      <c r="X62" s="57" t="s">
        <v>33</v>
      </c>
      <c r="Y62" s="25">
        <f>Y55*$A65+Y55</f>
        <v>8633.630548396055</v>
      </c>
      <c r="Z62" s="49"/>
      <c r="AA62" s="56" t="s">
        <v>126</v>
      </c>
      <c r="AB62" s="69">
        <f t="shared" ref="AB62:AB67" si="0">AB55*4.67%+AB55</f>
        <v>4738.1282909999991</v>
      </c>
      <c r="AC62" s="3"/>
      <c r="AD62" s="23" t="s">
        <v>34</v>
      </c>
      <c r="AE62" s="14">
        <f>AE55*$A65+AE55</f>
        <v>4975.0361520031111</v>
      </c>
      <c r="AF62" s="16"/>
      <c r="AG62" s="17" t="s">
        <v>35</v>
      </c>
      <c r="AH62" s="14">
        <f>AH55*$A65+AH55</f>
        <v>8059.0004351570324</v>
      </c>
      <c r="AI62" s="16"/>
      <c r="AJ62" s="17" t="s">
        <v>36</v>
      </c>
      <c r="AK62" s="14">
        <f>AK55*$A65+AK55</f>
        <v>9065.3120758158584</v>
      </c>
      <c r="AM62" s="23" t="s">
        <v>37</v>
      </c>
      <c r="AN62" s="14">
        <f>AN55*$A65+AN55</f>
        <v>7213.8120878021082</v>
      </c>
      <c r="AP62" s="14" t="s">
        <v>38</v>
      </c>
      <c r="AQ62" s="14">
        <f>AQ55*$A65+AQ55</f>
        <v>13144.708954864724</v>
      </c>
      <c r="AR62" s="24"/>
      <c r="AS62" s="59" t="s">
        <v>127</v>
      </c>
      <c r="AT62" s="25">
        <f>AT55*$A65+AT55</f>
        <v>12088.51435494</v>
      </c>
      <c r="AV62" s="23" t="s">
        <v>39</v>
      </c>
      <c r="AW62" s="25">
        <f>AW55*$A65+AW55</f>
        <v>7462.5606729363972</v>
      </c>
      <c r="AX62" s="24"/>
      <c r="AY62" s="16"/>
      <c r="AZ62" s="17" t="s">
        <v>40</v>
      </c>
      <c r="BA62" s="14">
        <f>BA55*$A65+BA55</f>
        <v>14427.61128574075</v>
      </c>
      <c r="BC62" s="70" t="s">
        <v>128</v>
      </c>
      <c r="BD62" s="71">
        <f>BD55*$A65+BD55</f>
        <v>9053.2851120000014</v>
      </c>
      <c r="BF62" s="60" t="s">
        <v>129</v>
      </c>
      <c r="BG62" s="62">
        <f>BG55*$A65+BG55</f>
        <v>16187.142231</v>
      </c>
    </row>
    <row r="63" spans="1:59" ht="15.75" customHeight="1" thickBot="1" x14ac:dyDescent="0.3">
      <c r="A63" s="81" t="s">
        <v>142</v>
      </c>
      <c r="B63" s="5"/>
      <c r="C63" s="43" t="s">
        <v>41</v>
      </c>
      <c r="D63" s="14">
        <f>D56*$A65+D56</f>
        <v>1549.9803018565674</v>
      </c>
      <c r="F63" s="43" t="s">
        <v>42</v>
      </c>
      <c r="G63" s="25">
        <f>G56*$A65+G56</f>
        <v>2479.9581710797356</v>
      </c>
      <c r="H63" s="44"/>
      <c r="I63" s="45" t="s">
        <v>43</v>
      </c>
      <c r="J63" s="25">
        <f>J56*$A65+J56</f>
        <v>2878.5127493962573</v>
      </c>
      <c r="K63" s="3"/>
      <c r="L63" s="46" t="s">
        <v>44</v>
      </c>
      <c r="M63" s="25">
        <f>M56*$A65+M56</f>
        <v>3782.1050681079801</v>
      </c>
      <c r="N63" s="47"/>
      <c r="O63" s="48" t="s">
        <v>45</v>
      </c>
      <c r="P63" s="25">
        <f>P56*$A65+P56</f>
        <v>6097.3565638407408</v>
      </c>
      <c r="Q63" s="47"/>
      <c r="R63" s="48" t="s">
        <v>46</v>
      </c>
      <c r="S63" s="25">
        <f>S56*$A65+S56</f>
        <v>5018.7456790105916</v>
      </c>
      <c r="T63" s="3"/>
      <c r="U63" s="46" t="s">
        <v>47</v>
      </c>
      <c r="V63" s="25">
        <f>V56*$A65+V56</f>
        <v>8129.804455166498</v>
      </c>
      <c r="W63" s="47"/>
      <c r="X63" s="48" t="s">
        <v>48</v>
      </c>
      <c r="Y63" s="25">
        <f>Y56*$A65+Y56</f>
        <v>9144.9456522983746</v>
      </c>
      <c r="Z63" s="49"/>
      <c r="AA63" s="46" t="s">
        <v>131</v>
      </c>
      <c r="AB63" s="69">
        <f t="shared" si="0"/>
        <v>5018.7456790105889</v>
      </c>
      <c r="AC63" s="3"/>
      <c r="AD63" s="29" t="s">
        <v>49</v>
      </c>
      <c r="AE63" s="14">
        <f>AE56*$A65+AE56</f>
        <v>5269.6855409338132</v>
      </c>
      <c r="AF63" s="16"/>
      <c r="AG63" s="27" t="s">
        <v>50</v>
      </c>
      <c r="AH63" s="14">
        <f>AH56*$A65+AH56</f>
        <v>8536.2862995135729</v>
      </c>
      <c r="AI63" s="16"/>
      <c r="AJ63" s="27" t="s">
        <v>51</v>
      </c>
      <c r="AK63" s="14">
        <f>AK56*$A65+AK56</f>
        <v>9602.2006688313704</v>
      </c>
      <c r="AM63" s="29" t="s">
        <v>52</v>
      </c>
      <c r="AN63" s="14">
        <f>AN56*$A65+AN56</f>
        <v>7641.0337224632585</v>
      </c>
      <c r="AP63" s="26" t="s">
        <v>53</v>
      </c>
      <c r="AQ63" s="14">
        <f>AQ56*$A65+AQ56</f>
        <v>13923.179368928373</v>
      </c>
      <c r="AR63" s="24"/>
      <c r="AS63" s="64" t="s">
        <v>132</v>
      </c>
      <c r="AT63" s="25">
        <f>AT56*$A65+AT56</f>
        <v>12804.438419010001</v>
      </c>
      <c r="AV63" s="29" t="s">
        <v>54</v>
      </c>
      <c r="AW63" s="25">
        <f>AW56*$A65+AW56</f>
        <v>7904.5154215372568</v>
      </c>
      <c r="AX63" s="24"/>
      <c r="AY63" s="16"/>
      <c r="AZ63" s="27" t="s">
        <v>55</v>
      </c>
      <c r="BA63" s="14">
        <f>BA56*$A65+BA56</f>
        <v>15282.080334789982</v>
      </c>
    </row>
    <row r="64" spans="1:59" ht="15.75" thickBot="1" x14ac:dyDescent="0.3">
      <c r="A64" s="81"/>
      <c r="B64" s="5"/>
      <c r="C64" s="43" t="s">
        <v>56</v>
      </c>
      <c r="D64" s="14">
        <f>D57*$A65+D57</f>
        <v>1641.7690195859318</v>
      </c>
      <c r="F64" s="43" t="s">
        <v>57</v>
      </c>
      <c r="G64" s="25">
        <f>G57*$A65+G57</f>
        <v>2626.8252753921051</v>
      </c>
      <c r="H64" s="44"/>
      <c r="I64" s="45" t="s">
        <v>58</v>
      </c>
      <c r="J64" s="25">
        <f>J57*$A65+J57</f>
        <v>3048.9940835752454</v>
      </c>
      <c r="K64" s="3"/>
      <c r="L64" s="46" t="s">
        <v>59</v>
      </c>
      <c r="M64" s="25">
        <f>M57*$A65+M57</f>
        <v>4006.0922255273263</v>
      </c>
      <c r="N64" s="47"/>
      <c r="O64" s="48" t="s">
        <v>60</v>
      </c>
      <c r="P64" s="25">
        <f>P57*$A65+P57</f>
        <v>6458.4531989299721</v>
      </c>
      <c r="Q64" s="47"/>
      <c r="R64" s="48" t="s">
        <v>61</v>
      </c>
      <c r="S64" s="25">
        <f>S57*$A65+S57</f>
        <v>5315.9730406341578</v>
      </c>
      <c r="T64" s="3"/>
      <c r="U64" s="46" t="s">
        <v>62</v>
      </c>
      <c r="V64" s="25">
        <f>V57*$A65+V57</f>
        <v>8611.279525148937</v>
      </c>
      <c r="W64" s="47"/>
      <c r="X64" s="48" t="s">
        <v>63</v>
      </c>
      <c r="Y64" s="25">
        <f>Y57*$A65+Y57</f>
        <v>9686.5519353418313</v>
      </c>
      <c r="Z64" s="49"/>
      <c r="AA64" s="46" t="s">
        <v>133</v>
      </c>
      <c r="AB64" s="69">
        <f t="shared" si="0"/>
        <v>5315.9730406341623</v>
      </c>
      <c r="AC64" s="3"/>
      <c r="AD64" s="29" t="s">
        <v>64</v>
      </c>
      <c r="AE64" s="14">
        <f>AE57*$A65+AE57</f>
        <v>5581.7749151317303</v>
      </c>
      <c r="AF64" s="16"/>
      <c r="AG64" s="27" t="s">
        <v>65</v>
      </c>
      <c r="AH64" s="14">
        <f>AH57*$A65+AH57</f>
        <v>9041.8396344473458</v>
      </c>
      <c r="AI64" s="16"/>
      <c r="AJ64" s="27" t="s">
        <v>66</v>
      </c>
      <c r="AK64" s="14">
        <f>AK57*$A65+AK57</f>
        <v>10170.875665149882</v>
      </c>
      <c r="AM64" s="29" t="s">
        <v>67</v>
      </c>
      <c r="AN64" s="14">
        <f>AN57*$A65+AN57</f>
        <v>8093.5710489683179</v>
      </c>
      <c r="AP64" s="26" t="s">
        <v>68</v>
      </c>
      <c r="AQ64" s="14">
        <f>AQ57*$A65+AQ57</f>
        <v>14747.769714467326</v>
      </c>
      <c r="AR64" s="24"/>
      <c r="AS64" s="64" t="s">
        <v>134</v>
      </c>
      <c r="AT64" s="25">
        <f>AT57*$A65+AT57</f>
        <v>13562.765451450001</v>
      </c>
      <c r="AV64" s="29" t="s">
        <v>69</v>
      </c>
      <c r="AW64" s="25">
        <f>AW57*$A65+AW57</f>
        <v>8372.6623726975977</v>
      </c>
      <c r="AX64" s="24"/>
      <c r="AY64" s="16"/>
      <c r="AZ64" s="27" t="s">
        <v>70</v>
      </c>
      <c r="BA64" s="14">
        <f>BA57*$A65+BA57</f>
        <v>16187.142097936636</v>
      </c>
    </row>
    <row r="65" spans="1:59" ht="15.75" thickBot="1" x14ac:dyDescent="0.3">
      <c r="A65" s="39">
        <v>4.6699999999999998E-2</v>
      </c>
      <c r="B65" s="5"/>
      <c r="C65" s="43" t="s">
        <v>71</v>
      </c>
      <c r="D65" s="14">
        <f>D58*$A65+D58</f>
        <v>1738.9972596972359</v>
      </c>
      <c r="F65" s="43" t="s">
        <v>72</v>
      </c>
      <c r="G65" s="25">
        <f>G58*$A65+G58</f>
        <v>2782.3930375428858</v>
      </c>
      <c r="H65" s="44"/>
      <c r="I65" s="45" t="s">
        <v>73</v>
      </c>
      <c r="J65" s="25">
        <f>J58*$A65+J58</f>
        <v>3229.5681808467898</v>
      </c>
      <c r="K65" s="3"/>
      <c r="L65" s="46" t="s">
        <v>74</v>
      </c>
      <c r="M65" s="25">
        <f>M58*$A65+M58</f>
        <v>4243.3430524514497</v>
      </c>
      <c r="N65" s="47"/>
      <c r="O65" s="48" t="s">
        <v>75</v>
      </c>
      <c r="P65" s="25">
        <f>P58*$A65+P58</f>
        <v>6840.9598972334243</v>
      </c>
      <c r="Q65" s="47"/>
      <c r="R65" s="48" t="s">
        <v>76</v>
      </c>
      <c r="S65" s="25">
        <f>S58*$A65+S58</f>
        <v>5630.8079557499732</v>
      </c>
      <c r="T65" s="3"/>
      <c r="U65" s="46" t="s">
        <v>77</v>
      </c>
      <c r="V65" s="25">
        <f>V58*$A65+V58</f>
        <v>9121.2669731144342</v>
      </c>
      <c r="W65" s="47"/>
      <c r="X65" s="48" t="s">
        <v>78</v>
      </c>
      <c r="Y65" s="25">
        <f>Y58*$A65+Y58</f>
        <v>10260.215308821027</v>
      </c>
      <c r="Z65" s="49"/>
      <c r="AA65" s="46" t="s">
        <v>135</v>
      </c>
      <c r="AB65" s="69">
        <f t="shared" si="0"/>
        <v>5630.8079557499741</v>
      </c>
      <c r="AC65" s="3"/>
      <c r="AD65" s="29" t="s">
        <v>79</v>
      </c>
      <c r="AE65" s="14">
        <f>AE58*$A65+AE58</f>
        <v>5912.3483535374708</v>
      </c>
      <c r="AF65" s="16"/>
      <c r="AG65" s="27" t="s">
        <v>80</v>
      </c>
      <c r="AH65" s="14">
        <f>AH58*$A65+AH58</f>
        <v>9577.3361222087151</v>
      </c>
      <c r="AI65" s="16"/>
      <c r="AJ65" s="27" t="s">
        <v>81</v>
      </c>
      <c r="AK65" s="14">
        <f>AK58*$A65+AK58</f>
        <v>10773.231874700637</v>
      </c>
      <c r="AM65" s="29" t="s">
        <v>82</v>
      </c>
      <c r="AN65" s="14">
        <f>AN58*$A65+AN58</f>
        <v>8572.9064016156826</v>
      </c>
      <c r="AP65" s="26" t="s">
        <v>83</v>
      </c>
      <c r="AQ65" s="14">
        <f>AQ58*$A65+AQ58</f>
        <v>15621.186862809096</v>
      </c>
      <c r="AR65" s="24"/>
      <c r="AS65" s="64" t="s">
        <v>136</v>
      </c>
      <c r="AT65" s="25">
        <f>AT58*$A65+AT58</f>
        <v>14366.00093805</v>
      </c>
      <c r="AV65" s="29" t="s">
        <v>84</v>
      </c>
      <c r="AW65" s="25">
        <f>AW58*$A65+AW58</f>
        <v>8868.522530306207</v>
      </c>
      <c r="AX65" s="24"/>
      <c r="AY65" s="16"/>
      <c r="AZ65" s="27" t="s">
        <v>85</v>
      </c>
      <c r="BA65" s="14">
        <f>BA58*$A65+BA58</f>
        <v>17145.799913367897</v>
      </c>
    </row>
    <row r="66" spans="1:59" ht="15.75" thickBot="1" x14ac:dyDescent="0.3">
      <c r="C66" s="43" t="s">
        <v>86</v>
      </c>
      <c r="D66" s="14">
        <f>D59*$A65+D59</f>
        <v>1841.9872687770871</v>
      </c>
      <c r="F66" s="43" t="s">
        <v>87</v>
      </c>
      <c r="G66" s="25">
        <f>G59*$A65+G59</f>
        <v>2947.1770520706459</v>
      </c>
      <c r="H66" s="44"/>
      <c r="I66" s="45" t="s">
        <v>88</v>
      </c>
      <c r="J66" s="25">
        <f>J59*$A65+J59</f>
        <v>3420.8279749302478</v>
      </c>
      <c r="K66" s="3"/>
      <c r="L66" s="46" t="s">
        <v>89</v>
      </c>
      <c r="M66" s="25">
        <f>M59*$A65+M59</f>
        <v>4494.6567204151361</v>
      </c>
      <c r="N66" s="47"/>
      <c r="O66" s="48" t="s">
        <v>90</v>
      </c>
      <c r="P66" s="25">
        <f>P59*$A65+P59</f>
        <v>7246.1011957802084</v>
      </c>
      <c r="Q66" s="47"/>
      <c r="R66" s="48" t="s">
        <v>91</v>
      </c>
      <c r="S66" s="25">
        <f>S59*$A65+S59</f>
        <v>5964.2816134351851</v>
      </c>
      <c r="T66" s="3"/>
      <c r="U66" s="46" t="s">
        <v>92</v>
      </c>
      <c r="V66" s="25">
        <f>V59*$A65+V59</f>
        <v>9661.4682610402779</v>
      </c>
      <c r="W66" s="47"/>
      <c r="X66" s="48" t="s">
        <v>93</v>
      </c>
      <c r="Y66" s="25">
        <f>Y59*$A65+Y59</f>
        <v>10867.869252255614</v>
      </c>
      <c r="Z66" s="49"/>
      <c r="AA66" s="46" t="s">
        <v>137</v>
      </c>
      <c r="AB66" s="69">
        <f t="shared" si="0"/>
        <v>5964.2816134351851</v>
      </c>
      <c r="AC66" s="3"/>
      <c r="AD66" s="29" t="s">
        <v>94</v>
      </c>
      <c r="AE66" s="14">
        <f>AE59*$A65+AE59</f>
        <v>6262.5014945455041</v>
      </c>
      <c r="AF66" s="16"/>
      <c r="AG66" s="27" t="s">
        <v>95</v>
      </c>
      <c r="AH66" s="14">
        <f>AH59*$A65+AH59</f>
        <v>10144.541674092296</v>
      </c>
      <c r="AI66" s="16"/>
      <c r="AJ66" s="27" t="s">
        <v>96</v>
      </c>
      <c r="AK66" s="14">
        <f>AK59*$A65+AK59</f>
        <v>11411.267226320608</v>
      </c>
      <c r="AM66" s="29" t="s">
        <v>97</v>
      </c>
      <c r="AN66" s="14">
        <f>AN59*$A65+AN59</f>
        <v>9080.6252336114576</v>
      </c>
      <c r="AP66" s="26" t="s">
        <v>98</v>
      </c>
      <c r="AQ66" s="14">
        <f>AQ59*$A65+AQ59</f>
        <v>16546.331033233149</v>
      </c>
      <c r="AR66" s="24"/>
      <c r="AS66" s="64" t="s">
        <v>138</v>
      </c>
      <c r="AT66" s="25">
        <f>AT59*$A65+AT59</f>
        <v>15216.819511319998</v>
      </c>
      <c r="AV66" s="29" t="s">
        <v>99</v>
      </c>
      <c r="AW66" s="25">
        <f>AW59*$A65+AW59</f>
        <v>9393.7457968865219</v>
      </c>
      <c r="AX66" s="24"/>
      <c r="AY66" s="16"/>
      <c r="AZ66" s="27" t="s">
        <v>100</v>
      </c>
      <c r="BA66" s="14">
        <f>BA59*$A65+BA59</f>
        <v>18161.237577359454</v>
      </c>
    </row>
    <row r="67" spans="1:59" ht="15.75" thickBot="1" x14ac:dyDescent="0.3">
      <c r="C67" s="50" t="s">
        <v>101</v>
      </c>
      <c r="D67" s="30">
        <f>D60*$A65+D60</f>
        <v>1951.0870731390228</v>
      </c>
      <c r="F67" s="50" t="s">
        <v>102</v>
      </c>
      <c r="G67" s="37">
        <f>G60*$A65+G60</f>
        <v>3121.7186932408931</v>
      </c>
      <c r="H67" s="44"/>
      <c r="I67" s="51" t="s">
        <v>103</v>
      </c>
      <c r="J67" s="37">
        <f>J60*$A65+J60</f>
        <v>3623.430848862301</v>
      </c>
      <c r="K67" s="3"/>
      <c r="L67" s="52" t="s">
        <v>104</v>
      </c>
      <c r="M67" s="37">
        <f>M60*$A65+M60</f>
        <v>4760.845290816641</v>
      </c>
      <c r="N67" s="47"/>
      <c r="O67" s="53" t="s">
        <v>105</v>
      </c>
      <c r="P67" s="37">
        <f>P60*$A65+P60</f>
        <v>7675.2434200975422</v>
      </c>
      <c r="Q67" s="47"/>
      <c r="R67" s="53" t="s">
        <v>106</v>
      </c>
      <c r="S67" s="37">
        <f>S60*$A65+S60</f>
        <v>6317.5154318111854</v>
      </c>
      <c r="T67" s="3"/>
      <c r="U67" s="52" t="s">
        <v>107</v>
      </c>
      <c r="V67" s="37">
        <f>V60*$A65+V60</f>
        <v>10233.662190084544</v>
      </c>
      <c r="W67" s="47"/>
      <c r="X67" s="53" t="s">
        <v>108</v>
      </c>
      <c r="Y67" s="37">
        <f>Y60*$A65+Y60</f>
        <v>11511.511694482566</v>
      </c>
      <c r="Z67" s="49"/>
      <c r="AA67" s="52" t="s">
        <v>139</v>
      </c>
      <c r="AB67" s="69">
        <f t="shared" si="0"/>
        <v>6317.5154318111863</v>
      </c>
      <c r="AC67" s="3"/>
      <c r="AD67" s="36" t="s">
        <v>109</v>
      </c>
      <c r="AE67" s="30">
        <f>AE60*$A65+AE60</f>
        <v>6633.3815360041463</v>
      </c>
      <c r="AF67" s="16"/>
      <c r="AG67" s="33" t="s">
        <v>110</v>
      </c>
      <c r="AH67" s="30">
        <f>AH60*$A65+AH60</f>
        <v>10745.338210163864</v>
      </c>
      <c r="AI67" s="16"/>
      <c r="AJ67" s="33" t="s">
        <v>111</v>
      </c>
      <c r="AK67" s="30">
        <f>AK60*$A65+AK60</f>
        <v>12087.082767754477</v>
      </c>
      <c r="AM67" s="36" t="s">
        <v>112</v>
      </c>
      <c r="AN67" s="30">
        <f>AN60*$A65+AN60</f>
        <v>9618.4161170694751</v>
      </c>
      <c r="AP67" s="32" t="s">
        <v>113</v>
      </c>
      <c r="AQ67" s="30">
        <f>AQ60*$A65+AQ60</f>
        <v>17526.270013243993</v>
      </c>
      <c r="AR67" s="24"/>
      <c r="AS67" s="66" t="s">
        <v>140</v>
      </c>
      <c r="AT67" s="37">
        <f>AT60*$A65+AT60</f>
        <v>16118.012092140001</v>
      </c>
      <c r="AV67" s="36" t="s">
        <v>114</v>
      </c>
      <c r="AW67" s="37">
        <f>AW60*$A65+AW60</f>
        <v>9950.0851938696851</v>
      </c>
      <c r="AX67" s="24"/>
      <c r="AY67" s="16"/>
      <c r="AZ67" s="33" t="s">
        <v>115</v>
      </c>
      <c r="BA67" s="30">
        <f>BA60*$A65+BA60</f>
        <v>19236.819344275489</v>
      </c>
    </row>
    <row r="68" spans="1:59" ht="15.75" thickBot="1" x14ac:dyDescent="0.3">
      <c r="B68" s="5"/>
      <c r="F68" s="3"/>
      <c r="G68" s="3"/>
      <c r="H68" s="3"/>
      <c r="I68" s="3"/>
      <c r="J68" s="3"/>
      <c r="K68" s="3"/>
      <c r="L68" s="3"/>
      <c r="M68" s="5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S68" s="67"/>
      <c r="AT68" s="68"/>
      <c r="AX68" s="38"/>
    </row>
    <row r="69" spans="1:59" s="3" customFormat="1" ht="15.75" customHeight="1" thickBot="1" x14ac:dyDescent="0.3">
      <c r="A69" s="80" t="s">
        <v>141</v>
      </c>
      <c r="B69" s="5"/>
      <c r="C69" s="25" t="s">
        <v>26</v>
      </c>
      <c r="D69" s="25">
        <f>D62*$A72+D62</f>
        <v>1477.9419485217595</v>
      </c>
      <c r="F69" s="25" t="s">
        <v>27</v>
      </c>
      <c r="G69" s="25">
        <f>G62*$A72+G62</f>
        <v>2364.7019101299761</v>
      </c>
      <c r="H69" s="44"/>
      <c r="I69" s="55" t="s">
        <v>28</v>
      </c>
      <c r="J69" s="25">
        <f>J62*$A72+J62</f>
        <v>2744.7456133226697</v>
      </c>
      <c r="L69" s="56" t="s">
        <v>29</v>
      </c>
      <c r="M69" s="25">
        <f>M62*$A72+M62</f>
        <v>3606.340307793605</v>
      </c>
      <c r="N69" s="47"/>
      <c r="O69" s="57" t="s">
        <v>30</v>
      </c>
      <c r="P69" s="25">
        <f>P62*$A72+P62</f>
        <v>5813.9968907238881</v>
      </c>
      <c r="Q69" s="47"/>
      <c r="R69" s="57" t="s">
        <v>31</v>
      </c>
      <c r="S69" s="25">
        <f>S62*$A72+S62</f>
        <v>4785.5146849064486</v>
      </c>
      <c r="U69" s="56" t="s">
        <v>32</v>
      </c>
      <c r="V69" s="25">
        <f>V62*$A72+V62</f>
        <v>7751.9958542985178</v>
      </c>
      <c r="W69" s="47"/>
      <c r="X69" s="57" t="s">
        <v>33</v>
      </c>
      <c r="Y69" s="25">
        <f>Y62*$A72+Y62</f>
        <v>8719.9668538800161</v>
      </c>
      <c r="Z69" s="49"/>
      <c r="AA69" s="56" t="s">
        <v>126</v>
      </c>
      <c r="AB69" s="69">
        <f>AB62*$A72+AB62</f>
        <v>4785.5095739099988</v>
      </c>
      <c r="AD69" s="59" t="s">
        <v>34</v>
      </c>
      <c r="AE69" s="25">
        <f>AE62*$A72+AE62</f>
        <v>5024.7865135231423</v>
      </c>
      <c r="AF69" s="44"/>
      <c r="AG69" s="55" t="s">
        <v>35</v>
      </c>
      <c r="AH69" s="25">
        <f>AH62*$A72+AH62</f>
        <v>8139.5904395086027</v>
      </c>
      <c r="AI69" s="44"/>
      <c r="AJ69" s="55" t="s">
        <v>36</v>
      </c>
      <c r="AK69" s="25">
        <f>AK62*$A72+AK62</f>
        <v>9155.9651965740177</v>
      </c>
      <c r="AM69" s="59" t="s">
        <v>37</v>
      </c>
      <c r="AN69" s="25">
        <f>AN62*$A72+AN62</f>
        <v>7285.9502086801294</v>
      </c>
      <c r="AP69" s="25" t="s">
        <v>38</v>
      </c>
      <c r="AQ69" s="25">
        <f>AQ62*$A72+AQ62</f>
        <v>13276.15604441337</v>
      </c>
      <c r="AR69" s="49"/>
      <c r="AS69" s="59" t="s">
        <v>127</v>
      </c>
      <c r="AT69" s="25">
        <f>AT62*$A72+AT62</f>
        <v>12209.3994984894</v>
      </c>
      <c r="AV69" s="59" t="s">
        <v>39</v>
      </c>
      <c r="AW69" s="25">
        <f>AW62*$A72+AW62</f>
        <v>7537.1862796657615</v>
      </c>
      <c r="AX69" s="49"/>
      <c r="AY69" s="44"/>
      <c r="AZ69" s="55" t="s">
        <v>40</v>
      </c>
      <c r="BA69" s="25">
        <f>BA62*$A72+BA62</f>
        <v>14571.887398598157</v>
      </c>
      <c r="BC69" s="72" t="s">
        <v>143</v>
      </c>
      <c r="BD69" s="61">
        <f>BD62*$A72+BD62</f>
        <v>9143.8179631200019</v>
      </c>
      <c r="BF69" s="72" t="s">
        <v>129</v>
      </c>
      <c r="BG69" s="61">
        <f>BG62*$A72+BG62</f>
        <v>16349.013653309999</v>
      </c>
    </row>
    <row r="70" spans="1:59" ht="15.75" customHeight="1" thickBot="1" x14ac:dyDescent="0.3">
      <c r="A70" s="81" t="s">
        <v>144</v>
      </c>
      <c r="B70" s="5"/>
      <c r="C70" s="43" t="s">
        <v>41</v>
      </c>
      <c r="D70" s="14">
        <f>D63*$A72+D63</f>
        <v>1565.4801048751331</v>
      </c>
      <c r="F70" s="43" t="s">
        <v>42</v>
      </c>
      <c r="G70" s="25">
        <f>G63*$A72+G63</f>
        <v>2504.7577527905328</v>
      </c>
      <c r="H70" s="44"/>
      <c r="I70" s="45" t="s">
        <v>43</v>
      </c>
      <c r="J70" s="25">
        <f>J63*$A72+J63</f>
        <v>2907.2978768902199</v>
      </c>
      <c r="K70" s="3"/>
      <c r="L70" s="46" t="s">
        <v>44</v>
      </c>
      <c r="M70" s="25">
        <f>M63*$A72+M63</f>
        <v>3819.9261187890597</v>
      </c>
      <c r="N70" s="47"/>
      <c r="O70" s="48" t="s">
        <v>45</v>
      </c>
      <c r="P70" s="25">
        <f>P63*$A72+P63</f>
        <v>6158.3301294791481</v>
      </c>
      <c r="Q70" s="47"/>
      <c r="R70" s="48" t="s">
        <v>46</v>
      </c>
      <c r="S70" s="25">
        <f>S63*$A72+S63</f>
        <v>5068.9331358006975</v>
      </c>
      <c r="T70" s="3"/>
      <c r="U70" s="46" t="s">
        <v>47</v>
      </c>
      <c r="V70" s="25">
        <f>V63*$A72+V63</f>
        <v>8211.102499718163</v>
      </c>
      <c r="W70" s="47"/>
      <c r="X70" s="48" t="s">
        <v>48</v>
      </c>
      <c r="Y70" s="73">
        <f>Y63*$A72+Y63</f>
        <v>9236.395108821358</v>
      </c>
      <c r="Z70" s="74"/>
      <c r="AA70" s="46" t="s">
        <v>131</v>
      </c>
      <c r="AB70" s="69">
        <f>AB63*$A$72+AB63</f>
        <v>5068.9331358006948</v>
      </c>
      <c r="AC70" s="3"/>
      <c r="AD70" s="29" t="s">
        <v>49</v>
      </c>
      <c r="AE70" s="14">
        <f>AE63*$A72+AE63</f>
        <v>5322.3823963431514</v>
      </c>
      <c r="AF70" s="16"/>
      <c r="AG70" s="27" t="s">
        <v>50</v>
      </c>
      <c r="AH70" s="14">
        <f>AH63*$A72+AH63</f>
        <v>8621.6491625087092</v>
      </c>
      <c r="AI70" s="16"/>
      <c r="AJ70" s="27" t="s">
        <v>51</v>
      </c>
      <c r="AK70" s="14">
        <f>AK63*$A72+AK63</f>
        <v>9698.2226755196843</v>
      </c>
      <c r="AM70" s="29" t="s">
        <v>52</v>
      </c>
      <c r="AN70" s="14">
        <f>AN63*$A72+AN63</f>
        <v>7717.4440596878912</v>
      </c>
      <c r="AP70" s="26" t="s">
        <v>53</v>
      </c>
      <c r="AQ70" s="14">
        <f>AQ63*$A72+AQ63</f>
        <v>14062.411162617656</v>
      </c>
      <c r="AR70" s="24"/>
      <c r="AS70" s="64" t="s">
        <v>132</v>
      </c>
      <c r="AT70" s="25">
        <f>AT63*$A72+AT63</f>
        <v>12932.482803200101</v>
      </c>
      <c r="AV70" s="29" t="s">
        <v>54</v>
      </c>
      <c r="AW70" s="25">
        <f>AW63*$A72+AW63</f>
        <v>7983.5605757526291</v>
      </c>
      <c r="AX70" s="24"/>
      <c r="AY70" s="16"/>
      <c r="AZ70" s="27" t="s">
        <v>55</v>
      </c>
      <c r="BA70" s="14">
        <f>BA63*$A72+BA63</f>
        <v>15434.901138137882</v>
      </c>
    </row>
    <row r="71" spans="1:59" ht="15.75" thickBot="1" x14ac:dyDescent="0.3">
      <c r="A71" s="81"/>
      <c r="B71" s="5"/>
      <c r="C71" s="43" t="s">
        <v>56</v>
      </c>
      <c r="D71" s="14">
        <f>D64*$A72+D64</f>
        <v>1658.186709781791</v>
      </c>
      <c r="F71" s="43" t="s">
        <v>57</v>
      </c>
      <c r="G71" s="25">
        <f>G64*$A72+G64</f>
        <v>2653.0935281460261</v>
      </c>
      <c r="H71" s="44"/>
      <c r="I71" s="45" t="s">
        <v>58</v>
      </c>
      <c r="J71" s="25">
        <f>J64*$A72+J64</f>
        <v>3079.4840244109978</v>
      </c>
      <c r="K71" s="3"/>
      <c r="L71" s="46" t="s">
        <v>59</v>
      </c>
      <c r="M71" s="25">
        <f>M64*$A72+M64</f>
        <v>4046.1531477825997</v>
      </c>
      <c r="N71" s="47"/>
      <c r="O71" s="48" t="s">
        <v>60</v>
      </c>
      <c r="P71" s="25">
        <f>P64*$A72+P64</f>
        <v>6523.0377309192718</v>
      </c>
      <c r="Q71" s="47"/>
      <c r="R71" s="48" t="s">
        <v>61</v>
      </c>
      <c r="S71" s="25">
        <f>S64*$A72+S64</f>
        <v>5369.1327710404994</v>
      </c>
      <c r="T71" s="3"/>
      <c r="U71" s="46" t="s">
        <v>62</v>
      </c>
      <c r="V71" s="25">
        <f>V64*$A72+V64</f>
        <v>8697.3923204004259</v>
      </c>
      <c r="W71" s="47"/>
      <c r="X71" s="48" t="s">
        <v>63</v>
      </c>
      <c r="Y71" s="25">
        <f>Y64*$A72+Y64</f>
        <v>9783.417454695249</v>
      </c>
      <c r="Z71" s="49"/>
      <c r="AA71" s="46" t="s">
        <v>133</v>
      </c>
      <c r="AB71" s="69">
        <f>AB64*$A$72+AB64</f>
        <v>5369.1327710405039</v>
      </c>
      <c r="AC71" s="3"/>
      <c r="AD71" s="29" t="s">
        <v>64</v>
      </c>
      <c r="AE71" s="14">
        <f>AE64*$A72+AE64</f>
        <v>5637.5926642830473</v>
      </c>
      <c r="AF71" s="16"/>
      <c r="AG71" s="27" t="s">
        <v>65</v>
      </c>
      <c r="AH71" s="14">
        <f>AH64*$A72+AH64</f>
        <v>9132.2580307918197</v>
      </c>
      <c r="AI71" s="16"/>
      <c r="AJ71" s="27" t="s">
        <v>66</v>
      </c>
      <c r="AK71" s="14">
        <f>AK64*$A72+AK64</f>
        <v>10272.584421801381</v>
      </c>
      <c r="AM71" s="29" t="s">
        <v>67</v>
      </c>
      <c r="AN71" s="14">
        <f>AN64*$A72+AN64</f>
        <v>8174.5067594580014</v>
      </c>
      <c r="AP71" s="26" t="s">
        <v>68</v>
      </c>
      <c r="AQ71" s="14">
        <f>AQ64*$A72+AQ64</f>
        <v>14895.247411611999</v>
      </c>
      <c r="AR71" s="24"/>
      <c r="AS71" s="64" t="s">
        <v>134</v>
      </c>
      <c r="AT71" s="25">
        <f>AT64*$A72+AT64</f>
        <v>13698.3931059645</v>
      </c>
      <c r="AV71" s="29" t="s">
        <v>69</v>
      </c>
      <c r="AW71" s="25">
        <f>AW64*$A72+AW64</f>
        <v>8456.3889964245736</v>
      </c>
      <c r="AX71" s="24"/>
      <c r="AY71" s="16"/>
      <c r="AZ71" s="27" t="s">
        <v>70</v>
      </c>
      <c r="BA71" s="14">
        <f>BA64*$A72+BA64</f>
        <v>16349.013518916003</v>
      </c>
    </row>
    <row r="72" spans="1:59" ht="15.75" thickBot="1" x14ac:dyDescent="0.3">
      <c r="A72" s="39">
        <v>0.01</v>
      </c>
      <c r="B72" s="5"/>
      <c r="C72" s="43" t="s">
        <v>71</v>
      </c>
      <c r="D72" s="14">
        <f>D65*$A72+D65</f>
        <v>1756.3872322942082</v>
      </c>
      <c r="F72" s="43" t="s">
        <v>72</v>
      </c>
      <c r="G72" s="25">
        <f>G65*$A72+G65</f>
        <v>2810.2169679183148</v>
      </c>
      <c r="H72" s="44"/>
      <c r="I72" s="45" t="s">
        <v>73</v>
      </c>
      <c r="J72" s="25">
        <f>J65*$A72+J65</f>
        <v>3261.8638626552579</v>
      </c>
      <c r="K72" s="3"/>
      <c r="L72" s="46" t="s">
        <v>74</v>
      </c>
      <c r="M72" s="25">
        <f>M65*$A72+M65</f>
        <v>4285.7764829759644</v>
      </c>
      <c r="N72" s="47"/>
      <c r="O72" s="48" t="s">
        <v>75</v>
      </c>
      <c r="P72" s="25">
        <f>P65*$A72+P65</f>
        <v>6909.3694962057589</v>
      </c>
      <c r="Q72" s="47"/>
      <c r="R72" s="48" t="s">
        <v>76</v>
      </c>
      <c r="S72" s="25">
        <f>S65*$A72+S65</f>
        <v>5687.1160353074729</v>
      </c>
      <c r="T72" s="3"/>
      <c r="U72" s="46" t="s">
        <v>77</v>
      </c>
      <c r="V72" s="25">
        <f>V65*$A72+V65</f>
        <v>9212.4796428455793</v>
      </c>
      <c r="W72" s="47"/>
      <c r="X72" s="48" t="s">
        <v>78</v>
      </c>
      <c r="Y72" s="25">
        <f>Y65*$A72+Y65</f>
        <v>10362.817461909237</v>
      </c>
      <c r="Z72" s="49"/>
      <c r="AA72" s="46" t="s">
        <v>135</v>
      </c>
      <c r="AB72" s="69">
        <f>AB65*$A$72+AB65</f>
        <v>5687.1160353074738</v>
      </c>
      <c r="AC72" s="3"/>
      <c r="AD72" s="29" t="s">
        <v>79</v>
      </c>
      <c r="AE72" s="14">
        <f>AE65*$A72+AE65</f>
        <v>5971.4718370728451</v>
      </c>
      <c r="AF72" s="16"/>
      <c r="AG72" s="27" t="s">
        <v>80</v>
      </c>
      <c r="AH72" s="14">
        <f>AH65*$A72+AH65</f>
        <v>9673.1094834308024</v>
      </c>
      <c r="AI72" s="16"/>
      <c r="AJ72" s="27" t="s">
        <v>81</v>
      </c>
      <c r="AK72" s="14">
        <f>AK65*$A72+AK65</f>
        <v>10880.964193447644</v>
      </c>
      <c r="AM72" s="29" t="s">
        <v>82</v>
      </c>
      <c r="AN72" s="14">
        <f>AN65*$A72+AN65</f>
        <v>8658.6354656318399</v>
      </c>
      <c r="AP72" s="26" t="s">
        <v>83</v>
      </c>
      <c r="AQ72" s="14">
        <f>AQ65*$A72+AQ65</f>
        <v>15777.398731437186</v>
      </c>
      <c r="AR72" s="24"/>
      <c r="AS72" s="64" t="s">
        <v>136</v>
      </c>
      <c r="AT72" s="25">
        <f>AT65*$A72+AT65</f>
        <v>14509.660947430499</v>
      </c>
      <c r="AV72" s="29" t="s">
        <v>84</v>
      </c>
      <c r="AW72" s="25">
        <f>AW65*$A72+AW65</f>
        <v>8957.20775560927</v>
      </c>
      <c r="AX72" s="24"/>
      <c r="AY72" s="16"/>
      <c r="AZ72" s="27" t="s">
        <v>85</v>
      </c>
      <c r="BA72" s="14">
        <f>BA65*$A72+BA65</f>
        <v>17317.257912501576</v>
      </c>
    </row>
    <row r="73" spans="1:59" ht="15.75" thickBot="1" x14ac:dyDescent="0.3">
      <c r="C73" s="43" t="s">
        <v>86</v>
      </c>
      <c r="D73" s="14">
        <f>D66*$A72+D66</f>
        <v>1860.4071414648581</v>
      </c>
      <c r="F73" s="43" t="s">
        <v>87</v>
      </c>
      <c r="G73" s="25">
        <f>G66*$A72+G66</f>
        <v>2976.6488225913522</v>
      </c>
      <c r="H73" s="44"/>
      <c r="I73" s="45" t="s">
        <v>88</v>
      </c>
      <c r="J73" s="25">
        <f>J66*$A72+J66</f>
        <v>3455.0362546795504</v>
      </c>
      <c r="K73" s="3"/>
      <c r="L73" s="46" t="s">
        <v>89</v>
      </c>
      <c r="M73" s="25">
        <f>M66*$A72+M66</f>
        <v>4539.6032876192876</v>
      </c>
      <c r="N73" s="47"/>
      <c r="O73" s="48" t="s">
        <v>90</v>
      </c>
      <c r="P73" s="25">
        <f>P66*$A72+P66</f>
        <v>7318.5622077380103</v>
      </c>
      <c r="Q73" s="47"/>
      <c r="R73" s="48" t="s">
        <v>91</v>
      </c>
      <c r="S73" s="25">
        <f>S66*$A72+S66</f>
        <v>6023.9244295695371</v>
      </c>
      <c r="T73" s="3"/>
      <c r="U73" s="46" t="s">
        <v>92</v>
      </c>
      <c r="V73" s="25">
        <f>V66*$A72+V66</f>
        <v>9758.082943650681</v>
      </c>
      <c r="W73" s="47"/>
      <c r="X73" s="48" t="s">
        <v>93</v>
      </c>
      <c r="Y73" s="25">
        <f>Y66*$A72+Y66</f>
        <v>10976.547944778171</v>
      </c>
      <c r="Z73" s="49"/>
      <c r="AA73" s="46" t="s">
        <v>137</v>
      </c>
      <c r="AB73" s="69">
        <f>AB66*$A$72+AB66</f>
        <v>6023.9244295695371</v>
      </c>
      <c r="AC73" s="3"/>
      <c r="AD73" s="29" t="s">
        <v>94</v>
      </c>
      <c r="AE73" s="14">
        <f>AE66*$A72+AE66</f>
        <v>6325.1265094909595</v>
      </c>
      <c r="AF73" s="16"/>
      <c r="AG73" s="27" t="s">
        <v>95</v>
      </c>
      <c r="AH73" s="14">
        <f>AH66*$A72+AH66</f>
        <v>10245.987090833218</v>
      </c>
      <c r="AI73" s="16"/>
      <c r="AJ73" s="27" t="s">
        <v>96</v>
      </c>
      <c r="AK73" s="14">
        <f>AK66*$A72+AK66</f>
        <v>11525.379898583813</v>
      </c>
      <c r="AM73" s="29" t="s">
        <v>97</v>
      </c>
      <c r="AN73" s="14">
        <f>AN66*$A72+AN66</f>
        <v>9171.4314859475726</v>
      </c>
      <c r="AP73" s="26" t="s">
        <v>98</v>
      </c>
      <c r="AQ73" s="14">
        <f>AQ66*$A72+AQ66</f>
        <v>16711.794343565482</v>
      </c>
      <c r="AR73" s="24"/>
      <c r="AS73" s="64" t="s">
        <v>138</v>
      </c>
      <c r="AT73" s="25">
        <f>AT66*$A72+AT66</f>
        <v>15368.987706433198</v>
      </c>
      <c r="AV73" s="29" t="s">
        <v>99</v>
      </c>
      <c r="AW73" s="25">
        <f>AW66*$A72+AW66</f>
        <v>9487.6832548553866</v>
      </c>
      <c r="AX73" s="24"/>
      <c r="AY73" s="16"/>
      <c r="AZ73" s="27" t="s">
        <v>100</v>
      </c>
      <c r="BA73" s="14">
        <f>BA66*$A72+BA66</f>
        <v>18342.849953133049</v>
      </c>
    </row>
    <row r="74" spans="1:59" ht="15.75" thickBot="1" x14ac:dyDescent="0.3">
      <c r="C74" s="50" t="s">
        <v>101</v>
      </c>
      <c r="D74" s="30">
        <f>D67*$A72+D67</f>
        <v>1970.597943870413</v>
      </c>
      <c r="F74" s="32" t="s">
        <v>102</v>
      </c>
      <c r="G74" s="30">
        <f>G67*$A72+G67</f>
        <v>3152.9358801733019</v>
      </c>
      <c r="H74" s="16"/>
      <c r="I74" s="33" t="s">
        <v>103</v>
      </c>
      <c r="J74" s="30">
        <f>J67*$A72+J67</f>
        <v>3659.6651573509239</v>
      </c>
      <c r="L74" s="34" t="s">
        <v>104</v>
      </c>
      <c r="M74" s="30">
        <f>M67*$A72+M67</f>
        <v>4808.4537437248073</v>
      </c>
      <c r="N74" s="20"/>
      <c r="O74" s="35" t="s">
        <v>105</v>
      </c>
      <c r="P74" s="30">
        <f>P67*$A72+P67</f>
        <v>7751.9958542985178</v>
      </c>
      <c r="Q74" s="20"/>
      <c r="R74" s="53" t="s">
        <v>106</v>
      </c>
      <c r="S74" s="37">
        <f>S67*$A72+S67</f>
        <v>6380.6905861292971</v>
      </c>
      <c r="U74" s="34" t="s">
        <v>107</v>
      </c>
      <c r="V74" s="30">
        <f>V67*$A72+V67</f>
        <v>10335.99881198539</v>
      </c>
      <c r="W74" s="20"/>
      <c r="X74" s="35" t="s">
        <v>108</v>
      </c>
      <c r="Y74" s="30">
        <f>Y67*$A72+Y67</f>
        <v>11626.626811427392</v>
      </c>
      <c r="Z74" s="24"/>
      <c r="AA74" s="52" t="s">
        <v>139</v>
      </c>
      <c r="AB74" s="69">
        <f>AB67*$A$72+AB67</f>
        <v>6380.690586129298</v>
      </c>
      <c r="AD74" s="36" t="s">
        <v>109</v>
      </c>
      <c r="AE74" s="30">
        <f>AE67*$A72+AE67</f>
        <v>6699.7153513641879</v>
      </c>
      <c r="AF74" s="16"/>
      <c r="AG74" s="33" t="s">
        <v>110</v>
      </c>
      <c r="AH74" s="30">
        <f>AH67*$A72+AH67</f>
        <v>10852.791592265503</v>
      </c>
      <c r="AI74" s="16"/>
      <c r="AJ74" s="33" t="s">
        <v>111</v>
      </c>
      <c r="AK74" s="30">
        <f>AK67*$A72+AK67</f>
        <v>12207.953595432022</v>
      </c>
      <c r="AM74" s="36" t="s">
        <v>112</v>
      </c>
      <c r="AN74" s="30">
        <f>AN67*$A72+AN67</f>
        <v>9714.6002782401702</v>
      </c>
      <c r="AP74" s="32" t="s">
        <v>113</v>
      </c>
      <c r="AQ74" s="30">
        <f>AQ67*$A72+AQ67</f>
        <v>17701.532713376433</v>
      </c>
      <c r="AR74" s="24"/>
      <c r="AS74" s="66" t="s">
        <v>140</v>
      </c>
      <c r="AT74" s="37">
        <f>AT67*$A72+AT67</f>
        <v>16279.192213061402</v>
      </c>
      <c r="AV74" s="36" t="s">
        <v>114</v>
      </c>
      <c r="AW74" s="37">
        <f>AW67*$A72+AW67</f>
        <v>10049.586045808383</v>
      </c>
      <c r="AX74" s="24"/>
      <c r="AY74" s="16"/>
      <c r="AZ74" s="33" t="s">
        <v>115</v>
      </c>
      <c r="BA74" s="30">
        <f>BA67*$A72+BA67</f>
        <v>19429.187537718244</v>
      </c>
    </row>
    <row r="75" spans="1:59" ht="15.75" thickBot="1" x14ac:dyDescent="0.3">
      <c r="C75" s="49"/>
      <c r="D75" s="24"/>
      <c r="F75" s="24"/>
      <c r="G75" s="24"/>
      <c r="H75" s="24"/>
      <c r="I75" s="24"/>
      <c r="J75" s="24"/>
      <c r="L75" s="75"/>
      <c r="M75" s="24"/>
      <c r="N75" s="75"/>
      <c r="O75" s="75"/>
      <c r="P75" s="24"/>
      <c r="Q75" s="75"/>
      <c r="R75" s="76"/>
      <c r="S75" s="49"/>
      <c r="U75" s="75"/>
      <c r="V75" s="24"/>
      <c r="W75" s="75"/>
      <c r="X75" s="75"/>
      <c r="Y75" s="24"/>
      <c r="Z75" s="24"/>
      <c r="AA75" s="24"/>
      <c r="AB75" s="24"/>
      <c r="AD75" s="24"/>
      <c r="AE75" s="24"/>
      <c r="AF75" s="24"/>
      <c r="AG75" s="24"/>
      <c r="AH75" s="24"/>
      <c r="AI75" s="24"/>
      <c r="AJ75" s="24"/>
      <c r="AK75" s="24"/>
      <c r="AM75" s="24"/>
      <c r="AN75" s="24"/>
      <c r="AP75" s="24"/>
      <c r="AQ75" s="24"/>
      <c r="AR75" s="24"/>
      <c r="AS75" s="64"/>
      <c r="AT75" s="44"/>
      <c r="AV75" s="24"/>
      <c r="AW75" s="49"/>
      <c r="AX75" s="24"/>
      <c r="AY75" s="24"/>
      <c r="AZ75" s="24"/>
      <c r="BA75" s="24"/>
    </row>
    <row r="76" spans="1:59" ht="15.75" customHeight="1" thickBot="1" x14ac:dyDescent="0.3">
      <c r="A76" s="40" t="s">
        <v>145</v>
      </c>
      <c r="B76" s="5"/>
      <c r="C76" s="25" t="s">
        <v>26</v>
      </c>
      <c r="D76" s="14">
        <f>D69*$A79+D69</f>
        <v>1526.8618270178297</v>
      </c>
      <c r="F76" s="25" t="s">
        <v>27</v>
      </c>
      <c r="G76" s="25">
        <f>G69*$A79+G69</f>
        <v>2442.9735433552783</v>
      </c>
      <c r="H76" s="44"/>
      <c r="I76" s="55" t="s">
        <v>28</v>
      </c>
      <c r="J76" s="25">
        <f>J69*$A79+J69</f>
        <v>2835.5966931236499</v>
      </c>
      <c r="K76" s="3"/>
      <c r="L76" s="56" t="s">
        <v>29</v>
      </c>
      <c r="M76" s="25">
        <f>M69*$A79+M69</f>
        <v>3725.7101719815732</v>
      </c>
      <c r="N76" s="47"/>
      <c r="O76" s="57" t="s">
        <v>30</v>
      </c>
      <c r="P76" s="25">
        <f>P69*$A79+P69</f>
        <v>6006.4401878068484</v>
      </c>
      <c r="Q76" s="47"/>
      <c r="R76" s="57" t="s">
        <v>31</v>
      </c>
      <c r="S76" s="25">
        <f>S69*$A79+S69</f>
        <v>4943.9152209768517</v>
      </c>
      <c r="T76" s="3"/>
      <c r="U76" s="56" t="s">
        <v>32</v>
      </c>
      <c r="V76" s="25">
        <f>V69*$A79+V69</f>
        <v>8008.5869170757987</v>
      </c>
      <c r="W76" s="47"/>
      <c r="X76" s="57" t="s">
        <v>33</v>
      </c>
      <c r="Y76" s="25">
        <f>Y69*$A79+Y69</f>
        <v>9008.5977567434438</v>
      </c>
      <c r="Z76" s="49"/>
      <c r="AA76" s="56" t="s">
        <v>126</v>
      </c>
      <c r="AB76" s="25">
        <f>AB69*$A79+AB69</f>
        <v>4943.9099408064194</v>
      </c>
      <c r="AC76" s="3"/>
      <c r="AD76" s="23" t="s">
        <v>34</v>
      </c>
      <c r="AE76" s="14">
        <f>AE69*$A79+AE69</f>
        <v>5191.1069471207584</v>
      </c>
      <c r="AF76" s="16"/>
      <c r="AG76" s="17" t="s">
        <v>35</v>
      </c>
      <c r="AH76" s="14">
        <f>AH69*$A79+AH69</f>
        <v>8409.0108830563368</v>
      </c>
      <c r="AI76" s="16"/>
      <c r="AJ76" s="17" t="s">
        <v>36</v>
      </c>
      <c r="AK76" s="14">
        <f>AK69*$A79+AK69</f>
        <v>9459.0276445806176</v>
      </c>
      <c r="AM76" s="23" t="s">
        <v>37</v>
      </c>
      <c r="AN76" s="14">
        <f>AN69*$A79+AN69</f>
        <v>7527.115160587442</v>
      </c>
      <c r="AP76" s="14" t="s">
        <v>38</v>
      </c>
      <c r="AQ76" s="14">
        <f>AQ69*$A79+AQ69</f>
        <v>13715.596809483453</v>
      </c>
      <c r="AR76" s="24"/>
      <c r="AS76" s="59" t="s">
        <v>127</v>
      </c>
      <c r="AT76" s="25">
        <f>AT69*$A79+AT69</f>
        <v>12613.530621889398</v>
      </c>
      <c r="AV76" s="23" t="s">
        <v>39</v>
      </c>
      <c r="AW76" s="25">
        <f>AW69*$A79+AW69</f>
        <v>7786.6671455226979</v>
      </c>
      <c r="AX76" s="24"/>
      <c r="AY76" s="16"/>
      <c r="AZ76" s="17" t="s">
        <v>40</v>
      </c>
      <c r="BA76" s="14">
        <f>BA69*$A79+BA69</f>
        <v>15054.216871491757</v>
      </c>
      <c r="BC76" s="60" t="s">
        <v>143</v>
      </c>
      <c r="BD76" s="62">
        <f>BD69*$A79+BD69</f>
        <v>9446.4783376992746</v>
      </c>
      <c r="BF76" s="60" t="s">
        <v>129</v>
      </c>
      <c r="BG76" s="62">
        <f>BG69*$A79+BG69</f>
        <v>16890.166005234561</v>
      </c>
    </row>
    <row r="77" spans="1:59" ht="15.75" customHeight="1" thickBot="1" x14ac:dyDescent="0.3">
      <c r="A77" s="81" t="s">
        <v>146</v>
      </c>
      <c r="B77" s="5"/>
      <c r="C77" s="43" t="s">
        <v>41</v>
      </c>
      <c r="D77" s="14">
        <f>D70*$A79+D70</f>
        <v>1617.2974963464999</v>
      </c>
      <c r="F77" s="43" t="s">
        <v>42</v>
      </c>
      <c r="G77" s="25">
        <f>G70*$A79+G70</f>
        <v>2587.6652344078993</v>
      </c>
      <c r="H77" s="44"/>
      <c r="I77" s="45" t="s">
        <v>43</v>
      </c>
      <c r="J77" s="25">
        <f>J70*$A79+J70</f>
        <v>3003.5294366152862</v>
      </c>
      <c r="K77" s="3"/>
      <c r="L77" s="46" t="s">
        <v>44</v>
      </c>
      <c r="M77" s="25">
        <f>M70*$A79+M70</f>
        <v>3946.3656733209777</v>
      </c>
      <c r="N77" s="47"/>
      <c r="O77" s="48" t="s">
        <v>45</v>
      </c>
      <c r="P77" s="25">
        <f>P70*$A79+P70</f>
        <v>6362.1708567649075</v>
      </c>
      <c r="Q77" s="47"/>
      <c r="R77" s="48" t="s">
        <v>46</v>
      </c>
      <c r="S77" s="25">
        <f>S70*$A79+S70</f>
        <v>5236.7148225957008</v>
      </c>
      <c r="T77" s="3"/>
      <c r="U77" s="46" t="s">
        <v>47</v>
      </c>
      <c r="V77" s="25">
        <f>V70*$A79+V70</f>
        <v>8482.889992458835</v>
      </c>
      <c r="W77" s="47"/>
      <c r="X77" s="48" t="s">
        <v>48</v>
      </c>
      <c r="Y77" s="73">
        <f>Y70*$A79+Y70</f>
        <v>9542.1197869233456</v>
      </c>
      <c r="Z77" s="74"/>
      <c r="AA77" s="46" t="s">
        <v>131</v>
      </c>
      <c r="AB77" s="25">
        <f>AB70*$A$79+AB70</f>
        <v>5236.714822595698</v>
      </c>
      <c r="AC77" s="3"/>
      <c r="AD77" s="29" t="s">
        <v>49</v>
      </c>
      <c r="AE77" s="14">
        <f>AE70*$A79+AE70</f>
        <v>5498.5532536621095</v>
      </c>
      <c r="AF77" s="16"/>
      <c r="AG77" s="27" t="s">
        <v>50</v>
      </c>
      <c r="AH77" s="14">
        <f>AH70*$A79+AH70</f>
        <v>8907.0257497877483</v>
      </c>
      <c r="AI77" s="16"/>
      <c r="AJ77" s="27" t="s">
        <v>51</v>
      </c>
      <c r="AK77" s="14">
        <f>AK70*$A79+AK70</f>
        <v>10019.233846079385</v>
      </c>
      <c r="AM77" s="29" t="s">
        <v>52</v>
      </c>
      <c r="AN77" s="14">
        <f>AN70*$A79+AN70</f>
        <v>7972.8914580635601</v>
      </c>
      <c r="AP77" s="26" t="s">
        <v>53</v>
      </c>
      <c r="AQ77" s="14">
        <f>AQ70*$A79+AQ70</f>
        <v>14527.876972100301</v>
      </c>
      <c r="AR77" s="24"/>
      <c r="AS77" s="64" t="s">
        <v>132</v>
      </c>
      <c r="AT77" s="25">
        <f>AT70*$A79+AT70</f>
        <v>13360.547983986024</v>
      </c>
      <c r="AV77" s="29" t="s">
        <v>54</v>
      </c>
      <c r="AW77" s="25">
        <f>AW70*$A79+AW70</f>
        <v>8247.8164308100404</v>
      </c>
      <c r="AX77" s="24"/>
      <c r="AY77" s="16"/>
      <c r="AZ77" s="27" t="s">
        <v>55</v>
      </c>
      <c r="BA77" s="14">
        <f>BA70*$A79+BA70</f>
        <v>15945.796365810245</v>
      </c>
    </row>
    <row r="78" spans="1:59" ht="15.75" thickBot="1" x14ac:dyDescent="0.3">
      <c r="A78" s="81"/>
      <c r="B78" s="5"/>
      <c r="C78" s="43" t="s">
        <v>56</v>
      </c>
      <c r="D78" s="14">
        <f>D71*$A79+D71</f>
        <v>1713.0726898755684</v>
      </c>
      <c r="F78" s="43" t="s">
        <v>57</v>
      </c>
      <c r="G78" s="25">
        <f>G71*$A79+G71</f>
        <v>2740.9109239276595</v>
      </c>
      <c r="H78" s="44"/>
      <c r="I78" s="45" t="s">
        <v>58</v>
      </c>
      <c r="J78" s="25">
        <f>J71*$A79+J71</f>
        <v>3181.4149456190016</v>
      </c>
      <c r="K78" s="3"/>
      <c r="L78" s="46" t="s">
        <v>59</v>
      </c>
      <c r="M78" s="25">
        <f>M71*$A79+M71</f>
        <v>4180.080816974204</v>
      </c>
      <c r="N78" s="47"/>
      <c r="O78" s="48" t="s">
        <v>60</v>
      </c>
      <c r="P78" s="25">
        <f>P71*$A79+P71</f>
        <v>6738.9502798126996</v>
      </c>
      <c r="Q78" s="47"/>
      <c r="R78" s="48" t="s">
        <v>61</v>
      </c>
      <c r="S78" s="25">
        <f>S71*$A79+S71</f>
        <v>5546.8510657619399</v>
      </c>
      <c r="T78" s="3"/>
      <c r="U78" s="46" t="s">
        <v>62</v>
      </c>
      <c r="V78" s="25">
        <f>V71*$A79+V71</f>
        <v>8985.2760062056805</v>
      </c>
      <c r="W78" s="47"/>
      <c r="X78" s="48" t="s">
        <v>63</v>
      </c>
      <c r="Y78" s="25">
        <f>Y71*$A79+Y71</f>
        <v>10107.248572445662</v>
      </c>
      <c r="Z78" s="49"/>
      <c r="AA78" s="46" t="s">
        <v>133</v>
      </c>
      <c r="AB78" s="25">
        <f>AB71*$A$79+AB71</f>
        <v>5546.8510657619445</v>
      </c>
      <c r="AC78" s="3"/>
      <c r="AD78" s="29" t="s">
        <v>64</v>
      </c>
      <c r="AE78" s="14">
        <f>AE71*$A79+AE71</f>
        <v>5824.1969814708164</v>
      </c>
      <c r="AF78" s="16"/>
      <c r="AG78" s="27" t="s">
        <v>65</v>
      </c>
      <c r="AH78" s="14">
        <f>AH71*$A79+AH71</f>
        <v>9434.5357716110284</v>
      </c>
      <c r="AI78" s="16"/>
      <c r="AJ78" s="27" t="s">
        <v>66</v>
      </c>
      <c r="AK78" s="14">
        <f>AK71*$A79+AK71</f>
        <v>10612.606966163006</v>
      </c>
      <c r="AM78" s="29" t="s">
        <v>67</v>
      </c>
      <c r="AN78" s="14">
        <f>AN71*$A79+AN71</f>
        <v>8445.0829331960613</v>
      </c>
      <c r="AP78" s="26" t="s">
        <v>68</v>
      </c>
      <c r="AQ78" s="14">
        <f>AQ71*$A79+AQ71</f>
        <v>15388.280100936356</v>
      </c>
      <c r="AR78" s="24"/>
      <c r="AS78" s="64" t="s">
        <v>134</v>
      </c>
      <c r="AT78" s="25">
        <f>AT71*$A79+AT71</f>
        <v>14151.809917771925</v>
      </c>
      <c r="AV78" s="29" t="s">
        <v>69</v>
      </c>
      <c r="AW78" s="25">
        <f>AW71*$A79+AW71</f>
        <v>8736.2954722062277</v>
      </c>
      <c r="AX78" s="24"/>
      <c r="AY78" s="16"/>
      <c r="AZ78" s="27" t="s">
        <v>70</v>
      </c>
      <c r="BA78" s="14">
        <f>BA71*$A79+BA71</f>
        <v>16890.165866392123</v>
      </c>
    </row>
    <row r="79" spans="1:59" ht="15.75" thickBot="1" x14ac:dyDescent="0.3">
      <c r="A79" s="39">
        <v>3.3099999999999997E-2</v>
      </c>
      <c r="B79" s="5"/>
      <c r="C79" s="43" t="s">
        <v>71</v>
      </c>
      <c r="D79" s="14">
        <f>D72*$A79+D72</f>
        <v>1814.5236496831465</v>
      </c>
      <c r="F79" s="43" t="s">
        <v>72</v>
      </c>
      <c r="G79" s="25">
        <f>G72*$A79+G72</f>
        <v>2903.2351495564112</v>
      </c>
      <c r="H79" s="44"/>
      <c r="I79" s="45" t="s">
        <v>73</v>
      </c>
      <c r="J79" s="25">
        <f>J72*$A79+J72</f>
        <v>3369.831556509147</v>
      </c>
      <c r="K79" s="3"/>
      <c r="L79" s="46" t="s">
        <v>74</v>
      </c>
      <c r="M79" s="25">
        <f>M72*$A79+M72</f>
        <v>4427.6356845624687</v>
      </c>
      <c r="N79" s="47"/>
      <c r="O79" s="48" t="s">
        <v>75</v>
      </c>
      <c r="P79" s="25">
        <f>P72*$A79+P72</f>
        <v>7138.0696265301694</v>
      </c>
      <c r="Q79" s="47"/>
      <c r="R79" s="48" t="s">
        <v>76</v>
      </c>
      <c r="S79" s="25">
        <f>S72*$A79+S72</f>
        <v>5875.35957607615</v>
      </c>
      <c r="T79" s="3"/>
      <c r="U79" s="46" t="s">
        <v>77</v>
      </c>
      <c r="V79" s="25">
        <f>V72*$A79+V72</f>
        <v>9517.4127190237687</v>
      </c>
      <c r="W79" s="47"/>
      <c r="X79" s="48" t="s">
        <v>78</v>
      </c>
      <c r="Y79" s="25">
        <f>Y72*$A79+Y72</f>
        <v>10705.826719898432</v>
      </c>
      <c r="Z79" s="49"/>
      <c r="AA79" s="46" t="s">
        <v>135</v>
      </c>
      <c r="AB79" s="25">
        <f>AB72*$A$79+AB72</f>
        <v>5875.3595760761509</v>
      </c>
      <c r="AC79" s="3"/>
      <c r="AD79" s="29" t="s">
        <v>79</v>
      </c>
      <c r="AE79" s="14">
        <f>AE72*$A79+AE72</f>
        <v>6169.1275548799567</v>
      </c>
      <c r="AF79" s="16"/>
      <c r="AG79" s="27" t="s">
        <v>80</v>
      </c>
      <c r="AH79" s="14">
        <f>AH72*$A79+AH72</f>
        <v>9993.2894073323623</v>
      </c>
      <c r="AI79" s="16"/>
      <c r="AJ79" s="27" t="s">
        <v>81</v>
      </c>
      <c r="AK79" s="14">
        <f>AK72*$A79+AK72</f>
        <v>11241.12410825076</v>
      </c>
      <c r="AM79" s="29" t="s">
        <v>82</v>
      </c>
      <c r="AN79" s="14">
        <f>AN72*$A79+AN72</f>
        <v>8945.2362995442545</v>
      </c>
      <c r="AP79" s="26" t="s">
        <v>83</v>
      </c>
      <c r="AQ79" s="14">
        <f>AQ72*$A79+AQ72</f>
        <v>16299.630629447756</v>
      </c>
      <c r="AR79" s="24"/>
      <c r="AS79" s="64" t="s">
        <v>136</v>
      </c>
      <c r="AT79" s="25">
        <f>AT72*$A79+AT72</f>
        <v>14989.930724790449</v>
      </c>
      <c r="AV79" s="29" t="s">
        <v>84</v>
      </c>
      <c r="AW79" s="25">
        <f>AW72*$A79+AW72</f>
        <v>9253.6913323199369</v>
      </c>
      <c r="AX79" s="24"/>
      <c r="AY79" s="16"/>
      <c r="AZ79" s="27" t="s">
        <v>85</v>
      </c>
      <c r="BA79" s="14">
        <f>BA72*$A79+BA72</f>
        <v>17890.459149405378</v>
      </c>
    </row>
    <row r="80" spans="1:59" ht="15.75" thickBot="1" x14ac:dyDescent="0.3">
      <c r="C80" s="43" t="s">
        <v>86</v>
      </c>
      <c r="D80" s="14">
        <f>D73*$A79+D73</f>
        <v>1921.9866178473449</v>
      </c>
      <c r="F80" s="43" t="s">
        <v>87</v>
      </c>
      <c r="G80" s="25">
        <f>G73*$A79+G73</f>
        <v>3075.1758986191257</v>
      </c>
      <c r="H80" s="44"/>
      <c r="I80" s="45" t="s">
        <v>88</v>
      </c>
      <c r="J80" s="25">
        <f>J73*$A79+J73</f>
        <v>3569.3979547094436</v>
      </c>
      <c r="K80" s="3"/>
      <c r="L80" s="46" t="s">
        <v>89</v>
      </c>
      <c r="M80" s="25">
        <f>M73*$A79+M73</f>
        <v>4689.8641564394857</v>
      </c>
      <c r="N80" s="47"/>
      <c r="O80" s="48" t="s">
        <v>90</v>
      </c>
      <c r="P80" s="25">
        <f>P73*$A79+P73</f>
        <v>7560.8066168141386</v>
      </c>
      <c r="Q80" s="47"/>
      <c r="R80" s="48" t="s">
        <v>91</v>
      </c>
      <c r="S80" s="25">
        <f>S73*$A79+S73</f>
        <v>6223.3163281882889</v>
      </c>
      <c r="T80" s="3"/>
      <c r="U80" s="46" t="s">
        <v>92</v>
      </c>
      <c r="V80" s="25">
        <f>V73*$A79+V73</f>
        <v>10081.075489085519</v>
      </c>
      <c r="W80" s="47"/>
      <c r="X80" s="48" t="s">
        <v>93</v>
      </c>
      <c r="Y80" s="25">
        <f>Y73*$A79+Y73</f>
        <v>11339.871681750328</v>
      </c>
      <c r="Z80" s="49"/>
      <c r="AA80" s="46" t="s">
        <v>137</v>
      </c>
      <c r="AB80" s="25">
        <f>AB73*$A$79+AB73</f>
        <v>6223.3163281882889</v>
      </c>
      <c r="AC80" s="3"/>
      <c r="AD80" s="29" t="s">
        <v>94</v>
      </c>
      <c r="AE80" s="14">
        <f>AE73*$A79+AE73</f>
        <v>6534.4881969551107</v>
      </c>
      <c r="AF80" s="16"/>
      <c r="AG80" s="27" t="s">
        <v>95</v>
      </c>
      <c r="AH80" s="14">
        <f>AH73*$A79+AH73</f>
        <v>10585.129263539797</v>
      </c>
      <c r="AI80" s="16"/>
      <c r="AJ80" s="27" t="s">
        <v>96</v>
      </c>
      <c r="AK80" s="14">
        <f>AK73*$A79+AK73</f>
        <v>11906.869973226938</v>
      </c>
      <c r="AM80" s="29" t="s">
        <v>97</v>
      </c>
      <c r="AN80" s="14">
        <f>AN73*$A79+AN73</f>
        <v>9475.0058681324372</v>
      </c>
      <c r="AP80" s="26" t="s">
        <v>98</v>
      </c>
      <c r="AQ80" s="14">
        <f>AQ73*$A79+AQ73</f>
        <v>17264.954736337499</v>
      </c>
      <c r="AR80" s="24"/>
      <c r="AS80" s="64" t="s">
        <v>138</v>
      </c>
      <c r="AT80" s="25">
        <f>AT73*$A79+AT73</f>
        <v>15877.701199516136</v>
      </c>
      <c r="AV80" s="29" t="s">
        <v>99</v>
      </c>
      <c r="AW80" s="25">
        <f>AW73*$A79+AW73</f>
        <v>9801.7255705910993</v>
      </c>
      <c r="AX80" s="24"/>
      <c r="AY80" s="16"/>
      <c r="AZ80" s="27" t="s">
        <v>100</v>
      </c>
      <c r="BA80" s="14">
        <f>BA73*$A79+BA73</f>
        <v>18949.998286581751</v>
      </c>
    </row>
    <row r="81" spans="1:59" ht="15.75" thickBot="1" x14ac:dyDescent="0.3">
      <c r="A81" s="79"/>
      <c r="C81" s="50" t="s">
        <v>101</v>
      </c>
      <c r="D81" s="30">
        <f>D74*$A79+D74</f>
        <v>2035.8247358125236</v>
      </c>
      <c r="F81" s="32" t="s">
        <v>102</v>
      </c>
      <c r="G81" s="30">
        <f>G74*$A79+G74</f>
        <v>3257.2980578070383</v>
      </c>
      <c r="H81" s="16"/>
      <c r="I81" s="33" t="s">
        <v>103</v>
      </c>
      <c r="J81" s="30">
        <f>J74*$A79+J74</f>
        <v>3780.8000740592393</v>
      </c>
      <c r="L81" s="34" t="s">
        <v>104</v>
      </c>
      <c r="M81" s="30">
        <f>M74*$A79+M74</f>
        <v>4967.6135626420983</v>
      </c>
      <c r="N81" s="20"/>
      <c r="O81" s="35" t="s">
        <v>105</v>
      </c>
      <c r="P81" s="30">
        <f>P74*$A79+P74</f>
        <v>8008.5869170757987</v>
      </c>
      <c r="Q81" s="20"/>
      <c r="R81" s="53" t="s">
        <v>106</v>
      </c>
      <c r="S81" s="37">
        <f>S74*$A79+S74</f>
        <v>6591.8914445301771</v>
      </c>
      <c r="U81" s="34" t="s">
        <v>107</v>
      </c>
      <c r="V81" s="30">
        <f>V74*$A79+V74</f>
        <v>10678.120372662106</v>
      </c>
      <c r="W81" s="20"/>
      <c r="X81" s="35" t="s">
        <v>108</v>
      </c>
      <c r="Y81" s="30">
        <f>Y74*$A79+Y74</f>
        <v>12011.468158885638</v>
      </c>
      <c r="Z81" s="24"/>
      <c r="AA81" s="52" t="s">
        <v>139</v>
      </c>
      <c r="AB81" s="37">
        <f>AB74*$A$79+AB74</f>
        <v>6591.891444530178</v>
      </c>
      <c r="AD81" s="36" t="s">
        <v>109</v>
      </c>
      <c r="AE81" s="30">
        <f>AE74*$A79+AE74</f>
        <v>6921.4759294943424</v>
      </c>
      <c r="AF81" s="16"/>
      <c r="AG81" s="33" t="s">
        <v>110</v>
      </c>
      <c r="AH81" s="30">
        <f>AH74*$A79+AH74</f>
        <v>11212.01899396949</v>
      </c>
      <c r="AI81" s="16"/>
      <c r="AJ81" s="33" t="s">
        <v>111</v>
      </c>
      <c r="AK81" s="30">
        <f>AK74*$A79+AK74</f>
        <v>12612.036859440821</v>
      </c>
      <c r="AM81" s="36" t="s">
        <v>112</v>
      </c>
      <c r="AN81" s="30">
        <f>AN74*$A79+AN74</f>
        <v>10036.15354744992</v>
      </c>
      <c r="AP81" s="32" t="s">
        <v>113</v>
      </c>
      <c r="AQ81" s="30">
        <f>AQ74*$A79+AQ74</f>
        <v>18287.453446189193</v>
      </c>
      <c r="AR81" s="24"/>
      <c r="AS81" s="66" t="s">
        <v>140</v>
      </c>
      <c r="AT81" s="37">
        <f>AT74*$A79+AT74</f>
        <v>16818.033475313736</v>
      </c>
      <c r="AV81" s="36" t="s">
        <v>114</v>
      </c>
      <c r="AW81" s="37">
        <f>AW74*$A79+AW74</f>
        <v>10382.22734392464</v>
      </c>
      <c r="AX81" s="24"/>
      <c r="AY81" s="16"/>
      <c r="AZ81" s="33" t="s">
        <v>115</v>
      </c>
      <c r="BA81" s="30">
        <f>BA74*$A79+BA74</f>
        <v>20072.29364521672</v>
      </c>
    </row>
    <row r="82" spans="1:59" ht="15.75" thickBot="1" x14ac:dyDescent="0.3">
      <c r="C82" s="49"/>
      <c r="D82" s="24"/>
      <c r="F82" s="24"/>
      <c r="G82" s="24"/>
      <c r="H82" s="24"/>
      <c r="I82" s="24"/>
      <c r="J82" s="24"/>
      <c r="L82" s="75"/>
      <c r="M82" s="24"/>
      <c r="N82" s="75"/>
      <c r="O82" s="75"/>
      <c r="P82" s="24"/>
      <c r="Q82" s="75"/>
      <c r="R82" s="76"/>
      <c r="S82" s="49"/>
      <c r="U82" s="75"/>
      <c r="V82" s="24"/>
      <c r="W82" s="75"/>
      <c r="X82" s="75"/>
      <c r="Y82" s="24"/>
      <c r="Z82" s="24"/>
      <c r="AA82" s="24"/>
      <c r="AB82" s="24"/>
      <c r="AD82" s="24"/>
      <c r="AE82" s="24"/>
      <c r="AF82" s="24"/>
      <c r="AG82" s="24"/>
      <c r="AH82" s="24"/>
      <c r="AI82" s="24"/>
      <c r="AJ82" s="24"/>
      <c r="AK82" s="24"/>
      <c r="AM82" s="24"/>
      <c r="AN82" s="24"/>
      <c r="AP82" s="24"/>
      <c r="AQ82" s="24"/>
      <c r="AR82" s="24"/>
      <c r="AS82" s="64"/>
      <c r="AT82" s="44"/>
      <c r="AV82" s="24"/>
      <c r="AW82" s="49"/>
      <c r="AX82" s="24"/>
      <c r="AY82" s="24"/>
      <c r="AZ82" s="24"/>
      <c r="BA82" s="24"/>
    </row>
    <row r="83" spans="1:59" ht="15.75" customHeight="1" thickBot="1" x14ac:dyDescent="0.3">
      <c r="A83" s="40" t="s">
        <v>145</v>
      </c>
      <c r="B83" s="5"/>
      <c r="C83" s="25" t="s">
        <v>26</v>
      </c>
      <c r="D83" s="14">
        <f>D76*$A86+D76</f>
        <v>1542.1304452880079</v>
      </c>
      <c r="F83" s="25" t="s">
        <v>27</v>
      </c>
      <c r="G83" s="25">
        <f>G76*$A86+G76</f>
        <v>2467.4032787888309</v>
      </c>
      <c r="H83" s="44"/>
      <c r="I83" s="55" t="s">
        <v>28</v>
      </c>
      <c r="J83" s="25">
        <f>J76*$A86+J76</f>
        <v>2863.9526600548866</v>
      </c>
      <c r="K83" s="3"/>
      <c r="L83" s="56" t="s">
        <v>29</v>
      </c>
      <c r="M83" s="25">
        <f>M76*$A86+M76</f>
        <v>3762.9672737013889</v>
      </c>
      <c r="N83" s="47"/>
      <c r="O83" s="57" t="s">
        <v>30</v>
      </c>
      <c r="P83" s="25">
        <f>P76*$A86+P76</f>
        <v>6066.5045896849169</v>
      </c>
      <c r="Q83" s="47"/>
      <c r="R83" s="77" t="s">
        <v>31</v>
      </c>
      <c r="S83" s="25">
        <f>S76*$A86+S76</f>
        <v>4993.3543731866203</v>
      </c>
      <c r="T83" s="3"/>
      <c r="U83" s="56" t="s">
        <v>32</v>
      </c>
      <c r="V83" s="25">
        <f>V76*$A86+V76</f>
        <v>8088.6727862465568</v>
      </c>
      <c r="W83" s="47"/>
      <c r="X83" s="57" t="s">
        <v>33</v>
      </c>
      <c r="Y83" s="25">
        <f>Y76*$A86+Y76</f>
        <v>9098.6837343108782</v>
      </c>
      <c r="Z83" s="49"/>
      <c r="AA83" s="56" t="s">
        <v>126</v>
      </c>
      <c r="AB83" s="25">
        <f>AB76*$A86+AB76</f>
        <v>4993.3490402144835</v>
      </c>
      <c r="AC83" s="3"/>
      <c r="AD83" s="23" t="s">
        <v>34</v>
      </c>
      <c r="AE83" s="25">
        <f>AE76*$A86+AE76</f>
        <v>5243.0180165919655</v>
      </c>
      <c r="AF83" s="16"/>
      <c r="AG83" s="17" t="s">
        <v>35</v>
      </c>
      <c r="AH83" s="14">
        <f>AH76*$A86+AH76</f>
        <v>8493.1009918869004</v>
      </c>
      <c r="AI83" s="16"/>
      <c r="AJ83" s="17" t="s">
        <v>36</v>
      </c>
      <c r="AK83" s="14">
        <f>AK76*$A86+AK76</f>
        <v>9553.6179210264236</v>
      </c>
      <c r="AM83" s="23" t="s">
        <v>37</v>
      </c>
      <c r="AN83" s="14">
        <f>AN76*$A86+AN76</f>
        <v>7602.3863121933164</v>
      </c>
      <c r="AP83" s="14" t="s">
        <v>38</v>
      </c>
      <c r="AQ83" s="25">
        <f>AQ76*$A86+AQ76</f>
        <v>13852.752777578287</v>
      </c>
      <c r="AR83" s="49"/>
      <c r="AS83" s="59" t="s">
        <v>127</v>
      </c>
      <c r="AT83" s="25">
        <f>AT76*$A86+AT76</f>
        <v>12739.665928108292</v>
      </c>
      <c r="AV83" s="23" t="s">
        <v>39</v>
      </c>
      <c r="AW83" s="25">
        <f>AW76*$A86+AW76</f>
        <v>7864.5338169779252</v>
      </c>
      <c r="AX83" s="24"/>
      <c r="AY83" s="16"/>
      <c r="AZ83" s="17" t="s">
        <v>40</v>
      </c>
      <c r="BA83" s="14">
        <f>BA76*$A86+BA76</f>
        <v>15204.759040206674</v>
      </c>
      <c r="BC83" s="60" t="s">
        <v>143</v>
      </c>
      <c r="BD83" s="62">
        <f>BD76*$A86+BD76</f>
        <v>9540.9431210762668</v>
      </c>
      <c r="BF83" s="60" t="s">
        <v>129</v>
      </c>
      <c r="BG83" s="62">
        <f>BG76*$A86+BG76</f>
        <v>17059.067665286908</v>
      </c>
    </row>
    <row r="84" spans="1:59" ht="15.75" customHeight="1" thickBot="1" x14ac:dyDescent="0.3">
      <c r="A84" s="81" t="s">
        <v>146</v>
      </c>
      <c r="B84" s="5"/>
      <c r="C84" s="43" t="s">
        <v>41</v>
      </c>
      <c r="D84" s="14">
        <f>D77*$A86+D77</f>
        <v>1633.470471309965</v>
      </c>
      <c r="F84" s="43" t="s">
        <v>42</v>
      </c>
      <c r="G84" s="25">
        <f>G77*$A86+G77</f>
        <v>2613.5418867519784</v>
      </c>
      <c r="H84" s="44"/>
      <c r="I84" s="45" t="s">
        <v>43</v>
      </c>
      <c r="J84" s="25">
        <f>J77*$A86+J77</f>
        <v>3033.564730981439</v>
      </c>
      <c r="K84" s="3"/>
      <c r="L84" s="46" t="s">
        <v>44</v>
      </c>
      <c r="M84" s="25">
        <f>M77*$A86+M77</f>
        <v>3985.8293300541877</v>
      </c>
      <c r="N84" s="47"/>
      <c r="O84" s="48" t="s">
        <v>45</v>
      </c>
      <c r="P84" s="25">
        <f>P77*$A86+P77</f>
        <v>6425.7925653325565</v>
      </c>
      <c r="Q84" s="47"/>
      <c r="R84" s="78" t="s">
        <v>46</v>
      </c>
      <c r="S84" s="73">
        <f>S77*$A86+S77</f>
        <v>5289.0819708216577</v>
      </c>
      <c r="T84" s="3"/>
      <c r="U84" s="46" t="s">
        <v>47</v>
      </c>
      <c r="V84" s="25">
        <f>V77*$A86+V77</f>
        <v>8567.7188923834237</v>
      </c>
      <c r="W84" s="47"/>
      <c r="X84" s="48" t="s">
        <v>48</v>
      </c>
      <c r="Y84" s="73">
        <f>Y77*$A86+Y77</f>
        <v>9637.5409847925785</v>
      </c>
      <c r="Z84" s="74"/>
      <c r="AA84" s="46" t="s">
        <v>131</v>
      </c>
      <c r="AB84" s="25">
        <f>AB77*$A86+AB77</f>
        <v>5289.081970821655</v>
      </c>
      <c r="AC84" s="3"/>
      <c r="AD84" s="29" t="s">
        <v>49</v>
      </c>
      <c r="AE84" s="14">
        <f>AE77*$A86+AE77</f>
        <v>5553.5387861987301</v>
      </c>
      <c r="AF84" s="16"/>
      <c r="AG84" s="27" t="s">
        <v>50</v>
      </c>
      <c r="AH84" s="14">
        <f>AH77*$A86+AH77</f>
        <v>8996.0960072856251</v>
      </c>
      <c r="AI84" s="16"/>
      <c r="AJ84" s="27" t="s">
        <v>51</v>
      </c>
      <c r="AK84" s="14">
        <f>AK77*$A86+AK77</f>
        <v>10119.42618454018</v>
      </c>
      <c r="AM84" s="29" t="s">
        <v>52</v>
      </c>
      <c r="AN84" s="14">
        <f>AN77*$A86+AN77</f>
        <v>8052.6203726441954</v>
      </c>
      <c r="AP84" s="26" t="s">
        <v>53</v>
      </c>
      <c r="AQ84" s="14">
        <f>AQ77*$A86+AQ77</f>
        <v>14673.155741821303</v>
      </c>
      <c r="AR84" s="24"/>
      <c r="AS84" s="64" t="s">
        <v>132</v>
      </c>
      <c r="AT84" s="25">
        <f>AT77*$A86+AT77</f>
        <v>13494.153463825884</v>
      </c>
      <c r="AV84" s="29" t="s">
        <v>54</v>
      </c>
      <c r="AW84" s="25">
        <f>AW77*$A86+AW77</f>
        <v>8330.2945951181409</v>
      </c>
      <c r="AX84" s="24"/>
      <c r="AY84" s="16"/>
      <c r="AZ84" s="27" t="s">
        <v>55</v>
      </c>
      <c r="BA84" s="14">
        <f>BA77*$A86+BA77</f>
        <v>16105.254329468347</v>
      </c>
    </row>
    <row r="85" spans="1:59" ht="15.75" thickBot="1" x14ac:dyDescent="0.3">
      <c r="A85" s="81"/>
      <c r="B85" s="5"/>
      <c r="C85" s="43" t="s">
        <v>56</v>
      </c>
      <c r="D85" s="14">
        <f>D78*$A86+D78</f>
        <v>1730.2034167743241</v>
      </c>
      <c r="F85" s="43" t="s">
        <v>57</v>
      </c>
      <c r="G85" s="25">
        <f>G78*$A86+G78</f>
        <v>2768.3200331669359</v>
      </c>
      <c r="H85" s="44"/>
      <c r="I85" s="45" t="s">
        <v>58</v>
      </c>
      <c r="J85" s="25">
        <f>J78*$A86+J78</f>
        <v>3213.2290950751917</v>
      </c>
      <c r="K85" s="3"/>
      <c r="L85" s="46" t="s">
        <v>59</v>
      </c>
      <c r="M85" s="25">
        <f>M78*$A86+M78</f>
        <v>4221.8816251439457</v>
      </c>
      <c r="N85" s="47"/>
      <c r="O85" s="48" t="s">
        <v>60</v>
      </c>
      <c r="P85" s="25">
        <f>P78*$A86+P78</f>
        <v>6806.3397826108267</v>
      </c>
      <c r="Q85" s="47"/>
      <c r="R85" s="48" t="s">
        <v>61</v>
      </c>
      <c r="S85" s="25">
        <f>S78*$A86+S78</f>
        <v>5602.3195764195598</v>
      </c>
      <c r="T85" s="3"/>
      <c r="U85" s="46" t="s">
        <v>62</v>
      </c>
      <c r="V85" s="25">
        <f>V78*$A86+V78</f>
        <v>9075.1287662677369</v>
      </c>
      <c r="W85" s="47"/>
      <c r="X85" s="48" t="s">
        <v>63</v>
      </c>
      <c r="Y85" s="25">
        <f>Y78*$A86+Y78</f>
        <v>10208.321058170119</v>
      </c>
      <c r="Z85" s="49"/>
      <c r="AA85" s="46" t="s">
        <v>133</v>
      </c>
      <c r="AB85" s="25">
        <f>AB78*$A86+AB78</f>
        <v>5602.3195764195643</v>
      </c>
      <c r="AC85" s="3"/>
      <c r="AD85" s="29" t="s">
        <v>64</v>
      </c>
      <c r="AE85" s="14">
        <f>AE78*$A86+AE78</f>
        <v>5882.4389512855241</v>
      </c>
      <c r="AF85" s="16"/>
      <c r="AG85" s="27" t="s">
        <v>65</v>
      </c>
      <c r="AH85" s="14">
        <f>AH78*$A86+AH78</f>
        <v>9528.8811293271392</v>
      </c>
      <c r="AI85" s="16"/>
      <c r="AJ85" s="27" t="s">
        <v>66</v>
      </c>
      <c r="AK85" s="14">
        <f>AK78*$A86+AK78</f>
        <v>10718.733035824636</v>
      </c>
      <c r="AM85" s="29" t="s">
        <v>67</v>
      </c>
      <c r="AN85" s="14">
        <f>AN78*$A86+AN78</f>
        <v>8529.5337625280226</v>
      </c>
      <c r="AP85" s="26" t="s">
        <v>68</v>
      </c>
      <c r="AQ85" s="14">
        <f>AQ78*$A86+AQ78</f>
        <v>15542.16290194572</v>
      </c>
      <c r="AR85" s="24"/>
      <c r="AS85" s="64" t="s">
        <v>134</v>
      </c>
      <c r="AT85" s="25">
        <f>AT78*$A86+AT78</f>
        <v>14293.328016949645</v>
      </c>
      <c r="AV85" s="29" t="s">
        <v>69</v>
      </c>
      <c r="AW85" s="25">
        <f>AW78*$A86+AW78</f>
        <v>8823.6584269282903</v>
      </c>
      <c r="AX85" s="24"/>
      <c r="AY85" s="16"/>
      <c r="AZ85" s="27" t="s">
        <v>70</v>
      </c>
      <c r="BA85" s="14">
        <f>BA78*$A86+BA78</f>
        <v>17059.067525056045</v>
      </c>
    </row>
    <row r="86" spans="1:59" ht="15.75" thickBot="1" x14ac:dyDescent="0.3">
      <c r="A86" s="39">
        <v>0.01</v>
      </c>
      <c r="B86" s="5"/>
      <c r="C86" s="43" t="s">
        <v>71</v>
      </c>
      <c r="D86" s="14">
        <f>D79*$A86+D79</f>
        <v>1832.668886179978</v>
      </c>
      <c r="F86" s="43" t="s">
        <v>72</v>
      </c>
      <c r="G86" s="25">
        <f>G79*$A86+G79</f>
        <v>2932.2675010519752</v>
      </c>
      <c r="H86" s="44"/>
      <c r="I86" s="45" t="s">
        <v>73</v>
      </c>
      <c r="J86" s="25">
        <f>J79*$A86+J79</f>
        <v>3403.5298720742385</v>
      </c>
      <c r="K86" s="3"/>
      <c r="L86" s="46" t="s">
        <v>74</v>
      </c>
      <c r="M86" s="25">
        <f>M79*$A86+M79</f>
        <v>4471.9120414080935</v>
      </c>
      <c r="N86" s="47"/>
      <c r="O86" s="48" t="s">
        <v>75</v>
      </c>
      <c r="P86" s="25">
        <f>P79*$A86+P79</f>
        <v>7209.450322795471</v>
      </c>
      <c r="Q86" s="47"/>
      <c r="R86" s="48" t="s">
        <v>76</v>
      </c>
      <c r="S86" s="73">
        <f>S79*$A86+S79</f>
        <v>5934.1131718369115</v>
      </c>
      <c r="T86" s="3"/>
      <c r="U86" s="46" t="s">
        <v>77</v>
      </c>
      <c r="V86" s="25">
        <f>V79*$A86+V79</f>
        <v>9612.5868462140061</v>
      </c>
      <c r="W86" s="47"/>
      <c r="X86" s="48" t="s">
        <v>78</v>
      </c>
      <c r="Y86" s="25">
        <f>Y79*$A86+Y79</f>
        <v>10812.884987097417</v>
      </c>
      <c r="Z86" s="49"/>
      <c r="AA86" s="46" t="s">
        <v>135</v>
      </c>
      <c r="AB86" s="25">
        <f>AB79*$A86+AB79</f>
        <v>5934.1131718369124</v>
      </c>
      <c r="AC86" s="3"/>
      <c r="AD86" s="29" t="s">
        <v>79</v>
      </c>
      <c r="AE86" s="14">
        <f>AE79*$A86+AE79</f>
        <v>6230.818830428756</v>
      </c>
      <c r="AF86" s="16"/>
      <c r="AG86" s="27" t="s">
        <v>80</v>
      </c>
      <c r="AH86" s="14">
        <f>AH79*$A86+AH79</f>
        <v>10093.222301405685</v>
      </c>
      <c r="AI86" s="16"/>
      <c r="AJ86" s="27" t="s">
        <v>81</v>
      </c>
      <c r="AK86" s="14">
        <f>AK79*$A86+AK79</f>
        <v>11353.535349333268</v>
      </c>
      <c r="AM86" s="29" t="s">
        <v>82</v>
      </c>
      <c r="AN86" s="14">
        <f>AN79*$A86+AN79</f>
        <v>9034.6886625396965</v>
      </c>
      <c r="AP86" s="26" t="s">
        <v>83</v>
      </c>
      <c r="AQ86" s="14">
        <f>AQ79*$A86+AQ79</f>
        <v>16462.626935742235</v>
      </c>
      <c r="AR86" s="24"/>
      <c r="AS86" s="64" t="s">
        <v>136</v>
      </c>
      <c r="AT86" s="25">
        <f>AT79*$A86+AT79</f>
        <v>15139.830032038353</v>
      </c>
      <c r="AV86" s="29" t="s">
        <v>84</v>
      </c>
      <c r="AW86" s="25">
        <f>AW79*$A86+AW79</f>
        <v>9346.2282456431367</v>
      </c>
      <c r="AX86" s="24"/>
      <c r="AY86" s="16"/>
      <c r="AZ86" s="27" t="s">
        <v>85</v>
      </c>
      <c r="BA86" s="14">
        <f>BA79*$A86+BA79</f>
        <v>18069.363740899433</v>
      </c>
    </row>
    <row r="87" spans="1:59" ht="15.75" thickBot="1" x14ac:dyDescent="0.3">
      <c r="C87" s="43" t="s">
        <v>86</v>
      </c>
      <c r="D87" s="14">
        <f>D80*$A86+D80</f>
        <v>1941.2064840258183</v>
      </c>
      <c r="F87" s="43" t="s">
        <v>87</v>
      </c>
      <c r="G87" s="25">
        <f>G80*$A86+G80</f>
        <v>3105.9276576053171</v>
      </c>
      <c r="H87" s="44"/>
      <c r="I87" s="45" t="s">
        <v>88</v>
      </c>
      <c r="J87" s="25">
        <f>J80*$A86+J80</f>
        <v>3605.091934256538</v>
      </c>
      <c r="K87" s="3"/>
      <c r="L87" s="46" t="s">
        <v>89</v>
      </c>
      <c r="M87" s="25">
        <f>M80*$A86+M80</f>
        <v>4736.7627980038806</v>
      </c>
      <c r="N87" s="47"/>
      <c r="O87" s="48" t="s">
        <v>90</v>
      </c>
      <c r="P87" s="25">
        <f>P80*$A86+P80</f>
        <v>7636.4146829822803</v>
      </c>
      <c r="Q87" s="47"/>
      <c r="R87" s="48" t="s">
        <v>91</v>
      </c>
      <c r="S87" s="25">
        <f>S80*$A86+S80</f>
        <v>6285.5494914701721</v>
      </c>
      <c r="T87" s="3"/>
      <c r="U87" s="46" t="s">
        <v>92</v>
      </c>
      <c r="V87" s="25">
        <f>V80*$A86+V80</f>
        <v>10181.886243976374</v>
      </c>
      <c r="W87" s="47"/>
      <c r="X87" s="48" t="s">
        <v>93</v>
      </c>
      <c r="Y87" s="25">
        <f>Y80*$A86+Y80</f>
        <v>11453.270398567831</v>
      </c>
      <c r="Z87" s="49"/>
      <c r="AA87" s="46" t="s">
        <v>137</v>
      </c>
      <c r="AB87" s="25">
        <f>AB80*$A86+AB80</f>
        <v>6285.5494914701721</v>
      </c>
      <c r="AC87" s="3"/>
      <c r="AD87" s="29" t="s">
        <v>94</v>
      </c>
      <c r="AE87" s="14">
        <f>AE80*$A86+AE80</f>
        <v>6599.833078924662</v>
      </c>
      <c r="AF87" s="16"/>
      <c r="AG87" s="27" t="s">
        <v>95</v>
      </c>
      <c r="AH87" s="14">
        <f>AH80*$A86+AH80</f>
        <v>10690.980556175195</v>
      </c>
      <c r="AI87" s="16"/>
      <c r="AJ87" s="27" t="s">
        <v>96</v>
      </c>
      <c r="AK87" s="14">
        <f>AK80*$A86+AK80</f>
        <v>12025.938672959208</v>
      </c>
      <c r="AM87" s="29" t="s">
        <v>97</v>
      </c>
      <c r="AN87" s="14">
        <f>AN80*$A86+AN80</f>
        <v>9569.7559268137611</v>
      </c>
      <c r="AP87" s="26" t="s">
        <v>98</v>
      </c>
      <c r="AQ87" s="14">
        <f>AQ80*$A86+AQ80</f>
        <v>17437.604283700875</v>
      </c>
      <c r="AR87" s="24"/>
      <c r="AS87" s="64" t="s">
        <v>138</v>
      </c>
      <c r="AT87" s="25">
        <f>AT80*$A86+AT80</f>
        <v>16036.478211511298</v>
      </c>
      <c r="AV87" s="29" t="s">
        <v>99</v>
      </c>
      <c r="AW87" s="25">
        <f>AW80*$A86+AW80</f>
        <v>9899.7428262970097</v>
      </c>
      <c r="AX87" s="24"/>
      <c r="AY87" s="16"/>
      <c r="AZ87" s="27" t="s">
        <v>100</v>
      </c>
      <c r="BA87" s="14">
        <f>BA80*$A86+BA80</f>
        <v>19139.498269447569</v>
      </c>
    </row>
    <row r="88" spans="1:59" ht="15.75" thickBot="1" x14ac:dyDescent="0.3">
      <c r="C88" s="50" t="s">
        <v>101</v>
      </c>
      <c r="D88" s="30">
        <f>D81*$A86+D81</f>
        <v>2056.1829831706486</v>
      </c>
      <c r="F88" s="32" t="s">
        <v>102</v>
      </c>
      <c r="G88" s="30">
        <f>G81*$A86+G81</f>
        <v>3289.8710383851085</v>
      </c>
      <c r="H88" s="16"/>
      <c r="I88" s="33" t="s">
        <v>103</v>
      </c>
      <c r="J88" s="30">
        <f>J81*$A86+J81</f>
        <v>3818.6080747998317</v>
      </c>
      <c r="L88" s="34" t="s">
        <v>104</v>
      </c>
      <c r="M88" s="30">
        <f>M81*$A86+M81</f>
        <v>5017.2896982685188</v>
      </c>
      <c r="N88" s="20"/>
      <c r="O88" s="35" t="s">
        <v>105</v>
      </c>
      <c r="P88" s="30">
        <f>P81*$A86+P81</f>
        <v>8088.6727862465568</v>
      </c>
      <c r="Q88" s="20"/>
      <c r="R88" s="35" t="s">
        <v>106</v>
      </c>
      <c r="S88" s="30">
        <f>S81*$A86+S81</f>
        <v>6657.8103589754792</v>
      </c>
      <c r="U88" s="34" t="s">
        <v>107</v>
      </c>
      <c r="V88" s="30">
        <f>V81*$A86+V81</f>
        <v>10784.901576388727</v>
      </c>
      <c r="W88" s="20"/>
      <c r="X88" s="35" t="s">
        <v>108</v>
      </c>
      <c r="Y88" s="30">
        <f>Y81*$A86+Y81</f>
        <v>12131.582840474495</v>
      </c>
      <c r="Z88" s="24"/>
      <c r="AA88" s="52" t="s">
        <v>139</v>
      </c>
      <c r="AB88" s="37">
        <f>AB81*$A86+AB81</f>
        <v>6657.8103589754801</v>
      </c>
      <c r="AD88" s="36" t="s">
        <v>109</v>
      </c>
      <c r="AE88" s="30">
        <f>AE81*$A86+AE81</f>
        <v>6990.6906887892856</v>
      </c>
      <c r="AF88" s="16"/>
      <c r="AG88" s="33" t="s">
        <v>110</v>
      </c>
      <c r="AH88" s="30">
        <f>AH81*$A86+AH81</f>
        <v>11324.139183909185</v>
      </c>
      <c r="AI88" s="16"/>
      <c r="AJ88" s="33" t="s">
        <v>111</v>
      </c>
      <c r="AK88" s="30">
        <f>AK81*$A86+AK81</f>
        <v>12738.157228035228</v>
      </c>
      <c r="AM88" s="36" t="s">
        <v>112</v>
      </c>
      <c r="AN88" s="30">
        <f>AN81*$A86+AN81</f>
        <v>10136.515082924419</v>
      </c>
      <c r="AP88" s="32" t="s">
        <v>113</v>
      </c>
      <c r="AQ88" s="30">
        <f>AQ81*$A86+AQ81</f>
        <v>18470.327980651084</v>
      </c>
      <c r="AR88" s="24"/>
      <c r="AS88" s="66" t="s">
        <v>140</v>
      </c>
      <c r="AT88" s="37">
        <f>AT81*$A86+AT81</f>
        <v>16986.213810066874</v>
      </c>
      <c r="AV88" s="36" t="s">
        <v>114</v>
      </c>
      <c r="AW88" s="37">
        <f>AW81*$A86+AW81</f>
        <v>10486.049617363886</v>
      </c>
      <c r="AX88" s="24"/>
      <c r="AY88" s="16"/>
      <c r="AZ88" s="33" t="s">
        <v>115</v>
      </c>
      <c r="BA88" s="30">
        <f>BA81*$A86+BA81</f>
        <v>20273.016581668886</v>
      </c>
    </row>
    <row r="89" spans="1:59" ht="14.25" customHeight="1" thickBot="1" x14ac:dyDescent="0.3">
      <c r="AX89" s="38"/>
    </row>
    <row r="90" spans="1:59" ht="15.75" customHeight="1" thickBot="1" x14ac:dyDescent="0.3">
      <c r="A90" s="40" t="s">
        <v>147</v>
      </c>
      <c r="B90" s="5"/>
      <c r="C90" s="25" t="s">
        <v>26</v>
      </c>
      <c r="D90" s="14">
        <f>D83*$A93+D83</f>
        <v>1619.2369675524083</v>
      </c>
      <c r="F90" s="25" t="s">
        <v>27</v>
      </c>
      <c r="G90" s="25">
        <f>G83*$A93+G83</f>
        <v>2590.7734427282726</v>
      </c>
      <c r="H90" s="44"/>
      <c r="I90" s="55" t="s">
        <v>28</v>
      </c>
      <c r="J90" s="25">
        <f>J83*$A93+J83</f>
        <v>3007.1502930576307</v>
      </c>
      <c r="K90" s="3"/>
      <c r="L90" s="56" t="s">
        <v>29</v>
      </c>
      <c r="M90" s="25">
        <f>M83*$A93+M83</f>
        <v>3951.1156373864583</v>
      </c>
      <c r="N90" s="47"/>
      <c r="O90" s="57" t="s">
        <v>30</v>
      </c>
      <c r="P90" s="25">
        <f>P83*$A93+P83</f>
        <v>6369.8298191691629</v>
      </c>
      <c r="Q90" s="47"/>
      <c r="R90" s="77" t="s">
        <v>31</v>
      </c>
      <c r="S90" s="25">
        <f>S83*$A93+S83</f>
        <v>5243.0220918459509</v>
      </c>
      <c r="T90" s="3"/>
      <c r="U90" s="56" t="s">
        <v>32</v>
      </c>
      <c r="V90" s="25">
        <f>V83*$A93+V83</f>
        <v>8493.1064255588844</v>
      </c>
      <c r="W90" s="47"/>
      <c r="X90" s="57" t="s">
        <v>33</v>
      </c>
      <c r="Y90" s="25">
        <f>Y83*$A93+Y83</f>
        <v>9553.6179210264218</v>
      </c>
      <c r="Z90" s="49"/>
      <c r="AA90" s="56" t="s">
        <v>126</v>
      </c>
      <c r="AB90" s="25">
        <f>AB83*$A93+AB83</f>
        <v>5243.0164922252079</v>
      </c>
      <c r="AC90" s="3"/>
      <c r="AD90" s="23" t="s">
        <v>34</v>
      </c>
      <c r="AE90" s="25">
        <f>AE83*$A93+AE83</f>
        <v>5505.1689174215635</v>
      </c>
      <c r="AF90" s="16"/>
      <c r="AG90" s="17" t="s">
        <v>35</v>
      </c>
      <c r="AH90" s="14">
        <f>AH83*$A93+AH83</f>
        <v>8917.7560414812451</v>
      </c>
      <c r="AI90" s="16"/>
      <c r="AJ90" s="17" t="s">
        <v>36</v>
      </c>
      <c r="AK90" s="14">
        <f>AK83*$A93+AK83</f>
        <v>10031.298817077744</v>
      </c>
      <c r="AM90" s="23" t="s">
        <v>37</v>
      </c>
      <c r="AN90" s="14">
        <f>AN83*$A93+AN83</f>
        <v>7982.5056278029824</v>
      </c>
      <c r="AP90" s="14" t="s">
        <v>38</v>
      </c>
      <c r="AQ90" s="25">
        <f>AQ83*$A93+AQ83</f>
        <v>14545.390416457201</v>
      </c>
      <c r="AR90" s="49"/>
      <c r="AS90" s="59" t="s">
        <v>127</v>
      </c>
      <c r="AT90" s="25">
        <f>AT83*$A93+AT83</f>
        <v>13376.649224513707</v>
      </c>
      <c r="AV90" s="23" t="s">
        <v>39</v>
      </c>
      <c r="AW90" s="25">
        <f>AW83*$A93+AW83</f>
        <v>8257.7605078268207</v>
      </c>
      <c r="AX90" s="24"/>
      <c r="AY90" s="16"/>
      <c r="AZ90" s="17" t="s">
        <v>40</v>
      </c>
      <c r="BA90" s="14">
        <f>BA83*$A93+BA83</f>
        <v>15964.996992217008</v>
      </c>
      <c r="BC90" s="60" t="s">
        <v>143</v>
      </c>
      <c r="BD90" s="62">
        <f>BD83*$A93+BD83</f>
        <v>10017.99027713008</v>
      </c>
      <c r="BF90" s="25" t="s">
        <v>148</v>
      </c>
      <c r="BG90" s="25">
        <f>11703.18*(1+A93)</f>
        <v>12288.339</v>
      </c>
    </row>
    <row r="91" spans="1:59" ht="15.75" customHeight="1" thickBot="1" x14ac:dyDescent="0.3">
      <c r="A91" s="81" t="s">
        <v>146</v>
      </c>
      <c r="B91" s="5"/>
      <c r="C91" s="43" t="s">
        <v>41</v>
      </c>
      <c r="D91" s="14">
        <f>D84*$A93+D84</f>
        <v>1715.1439948754632</v>
      </c>
      <c r="F91" s="43" t="s">
        <v>42</v>
      </c>
      <c r="G91" s="25">
        <f>G84*$A93+G84</f>
        <v>2744.2189810895775</v>
      </c>
      <c r="H91" s="44"/>
      <c r="I91" s="45" t="s">
        <v>43</v>
      </c>
      <c r="J91" s="25">
        <f>J84*$A93+J84</f>
        <v>3185.2429675305111</v>
      </c>
      <c r="K91" s="3"/>
      <c r="L91" s="46" t="s">
        <v>44</v>
      </c>
      <c r="M91" s="25">
        <f>M84*$A93+M84</f>
        <v>4185.1207965568974</v>
      </c>
      <c r="N91" s="47"/>
      <c r="O91" s="48" t="s">
        <v>45</v>
      </c>
      <c r="P91" s="25">
        <f>P84*$A93+P84</f>
        <v>6747.0821935991844</v>
      </c>
      <c r="Q91" s="47"/>
      <c r="R91" s="78" t="s">
        <v>46</v>
      </c>
      <c r="S91" s="73">
        <f>S84*$A93+S84</f>
        <v>5553.5360693627408</v>
      </c>
      <c r="T91" s="3"/>
      <c r="U91" s="46" t="s">
        <v>47</v>
      </c>
      <c r="V91" s="25">
        <f>V84*$A93+V84</f>
        <v>8996.1048370025946</v>
      </c>
      <c r="W91" s="47"/>
      <c r="X91" s="48" t="s">
        <v>48</v>
      </c>
      <c r="Y91" s="73">
        <f>Y84*$A93+Y84</f>
        <v>10119.418034032207</v>
      </c>
      <c r="Z91" s="74"/>
      <c r="AA91" s="46" t="s">
        <v>131</v>
      </c>
      <c r="AB91" s="25">
        <f>AB84*$A93+AB84</f>
        <v>5553.5360693627381</v>
      </c>
      <c r="AC91" s="3"/>
      <c r="AD91" s="29" t="s">
        <v>49</v>
      </c>
      <c r="AE91" s="14">
        <f>AE84*$A93+AE84</f>
        <v>5831.2157255086668</v>
      </c>
      <c r="AF91" s="16"/>
      <c r="AG91" s="27" t="s">
        <v>50</v>
      </c>
      <c r="AH91" s="14">
        <f>AH84*$A93+AH84</f>
        <v>9445.9008076499067</v>
      </c>
      <c r="AI91" s="16"/>
      <c r="AJ91" s="27" t="s">
        <v>51</v>
      </c>
      <c r="AK91" s="14">
        <f>AK84*$A93+AK84</f>
        <v>10625.397493767188</v>
      </c>
      <c r="AM91" s="29" t="s">
        <v>52</v>
      </c>
      <c r="AN91" s="14">
        <f>AN84*$A93+AN84</f>
        <v>8455.2513912764043</v>
      </c>
      <c r="AP91" s="26" t="s">
        <v>53</v>
      </c>
      <c r="AQ91" s="14">
        <f>AQ84*$A93+AQ84</f>
        <v>15406.813528912369</v>
      </c>
      <c r="AR91" s="24"/>
      <c r="AS91" s="64" t="s">
        <v>132</v>
      </c>
      <c r="AT91" s="25">
        <f>AT84*$A93+AT84</f>
        <v>14168.861137017178</v>
      </c>
      <c r="AV91" s="29" t="s">
        <v>54</v>
      </c>
      <c r="AW91" s="25">
        <f>AW84*$A93+AW84</f>
        <v>8746.8093248740479</v>
      </c>
      <c r="AX91" s="24"/>
      <c r="AY91" s="16"/>
      <c r="AZ91" s="27" t="s">
        <v>55</v>
      </c>
      <c r="BA91" s="14">
        <f>BA84*$A93+BA84</f>
        <v>16910.517045941764</v>
      </c>
      <c r="BF91" s="43" t="s">
        <v>149</v>
      </c>
      <c r="BG91" s="25">
        <f>12396.29*(1+A93)</f>
        <v>13016.104500000001</v>
      </c>
    </row>
    <row r="92" spans="1:59" ht="15.75" thickBot="1" x14ac:dyDescent="0.3">
      <c r="A92" s="81"/>
      <c r="B92" s="5"/>
      <c r="C92" s="43" t="s">
        <v>56</v>
      </c>
      <c r="D92" s="14">
        <f>D85*$A93+D85</f>
        <v>1816.7135876130403</v>
      </c>
      <c r="F92" s="43" t="s">
        <v>57</v>
      </c>
      <c r="G92" s="25">
        <f>G85*$A93+G85</f>
        <v>2906.7360348252828</v>
      </c>
      <c r="H92" s="44"/>
      <c r="I92" s="45" t="s">
        <v>58</v>
      </c>
      <c r="J92" s="25">
        <f>J85*$A93+J85</f>
        <v>3373.8905498289514</v>
      </c>
      <c r="K92" s="3"/>
      <c r="L92" s="46" t="s">
        <v>59</v>
      </c>
      <c r="M92" s="25">
        <f>M85*$A93+M85</f>
        <v>4432.9757064011428</v>
      </c>
      <c r="N92" s="47"/>
      <c r="O92" s="48" t="s">
        <v>60</v>
      </c>
      <c r="P92" s="25">
        <f>P85*$A93+P85</f>
        <v>7146.6567717413682</v>
      </c>
      <c r="Q92" s="47"/>
      <c r="R92" s="48" t="s">
        <v>61</v>
      </c>
      <c r="S92" s="25">
        <f>S85*$A93+S85</f>
        <v>5882.4355552405377</v>
      </c>
      <c r="T92" s="3"/>
      <c r="U92" s="46" t="s">
        <v>62</v>
      </c>
      <c r="V92" s="25">
        <f>V85*$A93+V85</f>
        <v>9528.8852045811236</v>
      </c>
      <c r="W92" s="47"/>
      <c r="X92" s="48" t="s">
        <v>63</v>
      </c>
      <c r="Y92" s="25">
        <f>Y85*$A93+Y85</f>
        <v>10718.737111078624</v>
      </c>
      <c r="Z92" s="49"/>
      <c r="AA92" s="46" t="s">
        <v>133</v>
      </c>
      <c r="AB92" s="25">
        <f>AB85*$A93+AB85</f>
        <v>5882.4355552405423</v>
      </c>
      <c r="AC92" s="3"/>
      <c r="AD92" s="29" t="s">
        <v>64</v>
      </c>
      <c r="AE92" s="14">
        <f>AE85*$A93+AE85</f>
        <v>6176.5608988498007</v>
      </c>
      <c r="AF92" s="16"/>
      <c r="AG92" s="27" t="s">
        <v>65</v>
      </c>
      <c r="AH92" s="14">
        <f>AH85*$A93+AH85</f>
        <v>10005.325185793496</v>
      </c>
      <c r="AI92" s="16"/>
      <c r="AJ92" s="27" t="s">
        <v>66</v>
      </c>
      <c r="AK92" s="14">
        <f>AK85*$A93+AK85</f>
        <v>11254.669687615868</v>
      </c>
      <c r="AM92" s="29" t="s">
        <v>67</v>
      </c>
      <c r="AN92" s="14">
        <f>AN85*$A93+AN85</f>
        <v>8956.010450654423</v>
      </c>
      <c r="AP92" s="26" t="s">
        <v>68</v>
      </c>
      <c r="AQ92" s="14">
        <f>AQ85*$A93+AQ85</f>
        <v>16319.271047043007</v>
      </c>
      <c r="AR92" s="24"/>
      <c r="AS92" s="64" t="s">
        <v>134</v>
      </c>
      <c r="AT92" s="25">
        <f>AT85*$A93+AT85</f>
        <v>15007.994417797127</v>
      </c>
      <c r="AV92" s="29" t="s">
        <v>69</v>
      </c>
      <c r="AW92" s="25">
        <f>AW85*$A93+AW85</f>
        <v>9264.8413482747055</v>
      </c>
      <c r="AX92" s="24"/>
      <c r="AY92" s="16"/>
      <c r="AZ92" s="27" t="s">
        <v>70</v>
      </c>
      <c r="BA92" s="14">
        <f>BA85*$A93+BA85</f>
        <v>17912.020901308846</v>
      </c>
      <c r="BF92" s="43" t="s">
        <v>150</v>
      </c>
      <c r="BG92" s="25">
        <f>13130.45*(1+A93)</f>
        <v>13786.972500000002</v>
      </c>
    </row>
    <row r="93" spans="1:59" ht="15.75" thickBot="1" x14ac:dyDescent="0.3">
      <c r="A93" s="39">
        <v>0.05</v>
      </c>
      <c r="B93" s="5"/>
      <c r="C93" s="43" t="s">
        <v>71</v>
      </c>
      <c r="D93" s="14">
        <f>D86*$A93+D86</f>
        <v>1924.3023304889768</v>
      </c>
      <c r="F93" s="43" t="s">
        <v>72</v>
      </c>
      <c r="G93" s="25">
        <f>G86*$A93+G86</f>
        <v>3078.8808761045739</v>
      </c>
      <c r="H93" s="44"/>
      <c r="I93" s="45" t="s">
        <v>73</v>
      </c>
      <c r="J93" s="25">
        <f>J86*$A93+J86</f>
        <v>3573.7063656779505</v>
      </c>
      <c r="K93" s="3"/>
      <c r="L93" s="46" t="s">
        <v>74</v>
      </c>
      <c r="M93" s="25">
        <f>M86*$A93+M86</f>
        <v>4695.5076434784978</v>
      </c>
      <c r="N93" s="47"/>
      <c r="O93" s="48" t="s">
        <v>75</v>
      </c>
      <c r="P93" s="25">
        <f>P86*$A93+P86</f>
        <v>7569.9228389352447</v>
      </c>
      <c r="Q93" s="47"/>
      <c r="R93" s="48" t="s">
        <v>76</v>
      </c>
      <c r="S93" s="73">
        <f>S86*$A93+S86</f>
        <v>6230.8188304287569</v>
      </c>
      <c r="T93" s="3"/>
      <c r="U93" s="46" t="s">
        <v>77</v>
      </c>
      <c r="V93" s="25">
        <f>V86*$A93+V86</f>
        <v>10093.216188524706</v>
      </c>
      <c r="W93" s="47"/>
      <c r="X93" s="48" t="s">
        <v>78</v>
      </c>
      <c r="Y93" s="25">
        <f>Y86*$A93+Y86</f>
        <v>11353.529236452288</v>
      </c>
      <c r="Z93" s="49"/>
      <c r="AA93" s="46" t="s">
        <v>135</v>
      </c>
      <c r="AB93" s="25">
        <f>AB86*$A93+AB86</f>
        <v>6230.8188304287578</v>
      </c>
      <c r="AC93" s="3"/>
      <c r="AD93" s="29" t="s">
        <v>79</v>
      </c>
      <c r="AE93" s="14">
        <f>AE86*$A93+AE86</f>
        <v>6542.359771950194</v>
      </c>
      <c r="AF93" s="16"/>
      <c r="AG93" s="27" t="s">
        <v>80</v>
      </c>
      <c r="AH93" s="14">
        <f>AH86*$A93+AH86</f>
        <v>10597.88341647597</v>
      </c>
      <c r="AI93" s="16"/>
      <c r="AJ93" s="27" t="s">
        <v>81</v>
      </c>
      <c r="AK93" s="14">
        <f>AK86*$A93+AK86</f>
        <v>11921.21211679993</v>
      </c>
      <c r="AM93" s="29" t="s">
        <v>82</v>
      </c>
      <c r="AN93" s="14">
        <f>AN86*$A93+AN86</f>
        <v>9486.4230956666815</v>
      </c>
      <c r="AP93" s="26" t="s">
        <v>83</v>
      </c>
      <c r="AQ93" s="14">
        <f>AQ86*$A93+AQ86</f>
        <v>17285.758282529347</v>
      </c>
      <c r="AR93" s="24"/>
      <c r="AS93" s="64" t="s">
        <v>136</v>
      </c>
      <c r="AT93" s="25">
        <f>AT86*$A93+AT86</f>
        <v>15896.821533640272</v>
      </c>
      <c r="AV93" s="29" t="s">
        <v>84</v>
      </c>
      <c r="AW93" s="25">
        <f>AW86*$A93+AW86</f>
        <v>9813.5396579252938</v>
      </c>
      <c r="AX93" s="24"/>
      <c r="AY93" s="16"/>
      <c r="AZ93" s="27" t="s">
        <v>85</v>
      </c>
      <c r="BA93" s="14">
        <f>BA86*$A93+BA86</f>
        <v>18972.831927944404</v>
      </c>
      <c r="BF93" s="43" t="s">
        <v>151</v>
      </c>
      <c r="BG93" s="25">
        <f>13908.09*(1+A93)</f>
        <v>14603.494500000001</v>
      </c>
    </row>
    <row r="94" spans="1:59" ht="15.75" thickBot="1" x14ac:dyDescent="0.3">
      <c r="C94" s="43" t="s">
        <v>86</v>
      </c>
      <c r="D94" s="14">
        <f>D87*$A93+D87</f>
        <v>2038.2668082271093</v>
      </c>
      <c r="F94" s="43" t="s">
        <v>87</v>
      </c>
      <c r="G94" s="25">
        <f>G87*$A93+G87</f>
        <v>3261.2240404855829</v>
      </c>
      <c r="H94" s="44"/>
      <c r="I94" s="45" t="s">
        <v>88</v>
      </c>
      <c r="J94" s="25">
        <f>J87*$A93+J87</f>
        <v>3785.3465309693647</v>
      </c>
      <c r="K94" s="3"/>
      <c r="L94" s="46" t="s">
        <v>89</v>
      </c>
      <c r="M94" s="25">
        <f>M87*$A93+M87</f>
        <v>4973.6009379040743</v>
      </c>
      <c r="N94" s="47"/>
      <c r="O94" s="48" t="s">
        <v>90</v>
      </c>
      <c r="P94" s="25">
        <f>P87*$A93+P87</f>
        <v>8018.2354171313946</v>
      </c>
      <c r="Q94" s="47"/>
      <c r="R94" s="48" t="s">
        <v>91</v>
      </c>
      <c r="S94" s="25">
        <f>S87*$A93+S87</f>
        <v>6599.8269660436808</v>
      </c>
      <c r="T94" s="3"/>
      <c r="U94" s="46" t="s">
        <v>92</v>
      </c>
      <c r="V94" s="25">
        <f>V87*$A93+V87</f>
        <v>10690.980556175193</v>
      </c>
      <c r="W94" s="47"/>
      <c r="X94" s="48" t="s">
        <v>93</v>
      </c>
      <c r="Y94" s="25">
        <f>Y87*$A93+Y87</f>
        <v>12025.933918496223</v>
      </c>
      <c r="Z94" s="49"/>
      <c r="AA94" s="46" t="s">
        <v>137</v>
      </c>
      <c r="AB94" s="25">
        <f>AB87*$A93+AB87</f>
        <v>6599.8269660436808</v>
      </c>
      <c r="AC94" s="3"/>
      <c r="AD94" s="29" t="s">
        <v>94</v>
      </c>
      <c r="AE94" s="14">
        <f>AE87*$A93+AE87</f>
        <v>6929.8247328708949</v>
      </c>
      <c r="AF94" s="16"/>
      <c r="AG94" s="27" t="s">
        <v>95</v>
      </c>
      <c r="AH94" s="14">
        <f>AH87*$A93+AH87</f>
        <v>11225.529583983955</v>
      </c>
      <c r="AI94" s="16"/>
      <c r="AJ94" s="27" t="s">
        <v>96</v>
      </c>
      <c r="AK94" s="14">
        <f>AK87*$A93+AK87</f>
        <v>12627.235606607168</v>
      </c>
      <c r="AM94" s="29" t="s">
        <v>97</v>
      </c>
      <c r="AN94" s="14">
        <f>AN87*$A93+AN87</f>
        <v>10048.24372315445</v>
      </c>
      <c r="AP94" s="26" t="s">
        <v>98</v>
      </c>
      <c r="AQ94" s="14">
        <f>AQ87*$A93+AQ87</f>
        <v>18309.484497885918</v>
      </c>
      <c r="AR94" s="24"/>
      <c r="AS94" s="64" t="s">
        <v>138</v>
      </c>
      <c r="AT94" s="25">
        <f>AT87*$A93+AT87</f>
        <v>16838.302122086861</v>
      </c>
      <c r="AV94" s="29" t="s">
        <v>99</v>
      </c>
      <c r="AW94" s="25">
        <f>AW87*$A93+AW87</f>
        <v>10394.72996761186</v>
      </c>
      <c r="AX94" s="24"/>
      <c r="AY94" s="16"/>
      <c r="AZ94" s="27" t="s">
        <v>100</v>
      </c>
      <c r="BA94" s="14">
        <f>BA87*$A93+BA87</f>
        <v>20096.473182919948</v>
      </c>
      <c r="BF94" s="43" t="s">
        <v>152</v>
      </c>
      <c r="BG94" s="25">
        <f>14731.79*(1+A93)</f>
        <v>15468.379500000001</v>
      </c>
    </row>
    <row r="95" spans="1:59" ht="15.75" thickBot="1" x14ac:dyDescent="0.3">
      <c r="C95" s="50" t="s">
        <v>101</v>
      </c>
      <c r="D95" s="30">
        <f>D88*$A93+D88</f>
        <v>2158.992132329181</v>
      </c>
      <c r="F95" s="32" t="s">
        <v>102</v>
      </c>
      <c r="G95" s="30">
        <f>G88*$A93+G88</f>
        <v>3454.3645903043639</v>
      </c>
      <c r="H95" s="16"/>
      <c r="I95" s="33" t="s">
        <v>103</v>
      </c>
      <c r="J95" s="30">
        <f>J88*$A93+J88</f>
        <v>4009.5384785398232</v>
      </c>
      <c r="L95" s="34" t="s">
        <v>104</v>
      </c>
      <c r="M95" s="30">
        <f>M88*$A93+M88</f>
        <v>5268.154183181945</v>
      </c>
      <c r="N95" s="20"/>
      <c r="O95" s="35" t="s">
        <v>105</v>
      </c>
      <c r="P95" s="30">
        <f>P88*$A93+P88</f>
        <v>8493.1064255588844</v>
      </c>
      <c r="Q95" s="20"/>
      <c r="R95" s="35" t="s">
        <v>106</v>
      </c>
      <c r="S95" s="30">
        <f>S88*$A93+S88</f>
        <v>6990.700876924253</v>
      </c>
      <c r="U95" s="34" t="s">
        <v>107</v>
      </c>
      <c r="V95" s="30">
        <f>V88*$A93+V88</f>
        <v>11324.146655208164</v>
      </c>
      <c r="W95" s="20"/>
      <c r="X95" s="35" t="s">
        <v>108</v>
      </c>
      <c r="Y95" s="30">
        <f>Y88*$A93+Y88</f>
        <v>12738.161982498221</v>
      </c>
      <c r="Z95" s="24"/>
      <c r="AA95" s="52" t="s">
        <v>139</v>
      </c>
      <c r="AB95" s="37">
        <f>AB88*$A93+AB88</f>
        <v>6990.7008769242539</v>
      </c>
      <c r="AD95" s="36" t="s">
        <v>109</v>
      </c>
      <c r="AE95" s="30">
        <f>AE88*$A93+AE88</f>
        <v>7340.2252232287501</v>
      </c>
      <c r="AF95" s="16"/>
      <c r="AG95" s="33" t="s">
        <v>110</v>
      </c>
      <c r="AH95" s="30">
        <f>AH88*$A93+AH88</f>
        <v>11890.346143104643</v>
      </c>
      <c r="AI95" s="16"/>
      <c r="AJ95" s="33" t="s">
        <v>111</v>
      </c>
      <c r="AK95" s="30">
        <f>AK88*$A93+AK88</f>
        <v>13375.06508943699</v>
      </c>
      <c r="AM95" s="36" t="s">
        <v>112</v>
      </c>
      <c r="AN95" s="30">
        <f>AN88*$A93+AN88</f>
        <v>10643.34083707064</v>
      </c>
      <c r="AP95" s="32" t="s">
        <v>113</v>
      </c>
      <c r="AQ95" s="30">
        <f>AQ88*$A93+AQ88</f>
        <v>19393.844379683636</v>
      </c>
      <c r="AR95" s="24"/>
      <c r="AS95" s="66" t="s">
        <v>140</v>
      </c>
      <c r="AT95" s="37">
        <f>AT88*$A93+AT88</f>
        <v>17835.524500570216</v>
      </c>
      <c r="AV95" s="36" t="s">
        <v>114</v>
      </c>
      <c r="AW95" s="37">
        <f>AW88*$A93+AW88</f>
        <v>11010.352098232081</v>
      </c>
      <c r="AX95" s="24"/>
      <c r="AY95" s="16"/>
      <c r="AZ95" s="33" t="s">
        <v>115</v>
      </c>
      <c r="BA95" s="30">
        <f>BA88*$A93+BA88</f>
        <v>21286.667410752329</v>
      </c>
      <c r="BF95" s="50" t="s">
        <v>153</v>
      </c>
      <c r="BG95" s="37">
        <f>15604.27*(1+A93)</f>
        <v>16384.483500000002</v>
      </c>
    </row>
    <row r="96" spans="1:59" x14ac:dyDescent="0.25">
      <c r="AD96" s="76"/>
      <c r="AE96" s="49"/>
    </row>
    <row r="97" spans="30:31" x14ac:dyDescent="0.25">
      <c r="AD97" s="76"/>
      <c r="AE97" s="49"/>
    </row>
    <row r="98" spans="30:31" x14ac:dyDescent="0.25">
      <c r="AD98" s="76"/>
      <c r="AE98" s="49"/>
    </row>
    <row r="99" spans="30:31" x14ac:dyDescent="0.25">
      <c r="AD99" s="76"/>
      <c r="AE99" s="49"/>
    </row>
    <row r="100" spans="30:31" x14ac:dyDescent="0.25">
      <c r="AD100" s="76"/>
      <c r="AE100" s="49"/>
    </row>
    <row r="101" spans="30:31" x14ac:dyDescent="0.25">
      <c r="AD101" s="76"/>
      <c r="AE101" s="49"/>
    </row>
    <row r="102" spans="30:31" x14ac:dyDescent="0.25">
      <c r="AD102" s="38"/>
      <c r="AE102" s="38"/>
    </row>
    <row r="103" spans="30:31" x14ac:dyDescent="0.25">
      <c r="AD103" s="38"/>
      <c r="AE103" s="38"/>
    </row>
    <row r="104" spans="30:31" x14ac:dyDescent="0.25">
      <c r="AD104" s="38"/>
      <c r="AE104" s="38"/>
    </row>
    <row r="105" spans="30:31" x14ac:dyDescent="0.25">
      <c r="AD105" s="38"/>
      <c r="AE105" s="38"/>
    </row>
  </sheetData>
  <mergeCells count="38">
    <mergeCell ref="AV3:AW3"/>
    <mergeCell ref="AZ3:BA3"/>
    <mergeCell ref="BC3:BD3"/>
    <mergeCell ref="BF3:BG3"/>
    <mergeCell ref="AS3:AT3"/>
    <mergeCell ref="A1:BG1"/>
    <mergeCell ref="C2:J2"/>
    <mergeCell ref="L2:Y2"/>
    <mergeCell ref="AD2:AK2"/>
    <mergeCell ref="AM2:AQ2"/>
    <mergeCell ref="AS2:AT2"/>
    <mergeCell ref="AV2:BG2"/>
    <mergeCell ref="A14:A15"/>
    <mergeCell ref="AG3:AH3"/>
    <mergeCell ref="AJ3:AK3"/>
    <mergeCell ref="AM3:AN3"/>
    <mergeCell ref="AP3:AQ3"/>
    <mergeCell ref="R3:S3"/>
    <mergeCell ref="U3:V3"/>
    <mergeCell ref="X3:Y3"/>
    <mergeCell ref="AA3:AB3"/>
    <mergeCell ref="AD3:AE3"/>
    <mergeCell ref="C3:D3"/>
    <mergeCell ref="F3:G4"/>
    <mergeCell ref="I3:J3"/>
    <mergeCell ref="L3:M3"/>
    <mergeCell ref="O3:P3"/>
    <mergeCell ref="A21:A22"/>
    <mergeCell ref="A28:A29"/>
    <mergeCell ref="A35:A36"/>
    <mergeCell ref="A42:A43"/>
    <mergeCell ref="A49:A50"/>
    <mergeCell ref="A91:A92"/>
    <mergeCell ref="A56:A57"/>
    <mergeCell ref="A63:A64"/>
    <mergeCell ref="A70:A71"/>
    <mergeCell ref="A77:A78"/>
    <mergeCell ref="A84:A85"/>
  </mergeCells>
  <pageMargins left="0.51180555555555596" right="0.51180555555555596" top="0.78749999999999998" bottom="0.78749999999999998" header="0.511811023622047" footer="0.511811023622047"/>
  <pageSetup paperSize="9" scale="2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2022-03-16T17:39:25Z</cp:lastPrinted>
  <dcterms:created xsi:type="dcterms:W3CDTF">2018-12-12T19:46:10Z</dcterms:created>
  <dcterms:modified xsi:type="dcterms:W3CDTF">2022-04-11T14:00:48Z</dcterms:modified>
  <dc:language>pt-BR</dc:language>
</cp:coreProperties>
</file>